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shimasa_omori610\Desktop\"/>
    </mc:Choice>
  </mc:AlternateContent>
  <xr:revisionPtr revIDLastSave="0" documentId="13_ncr:101_{B32DB5EF-42D1-44D5-8648-87AE728503E8}" xr6:coauthVersionLast="44" xr6:coauthVersionMax="45" xr10:uidLastSave="{00000000-0000-0000-0000-000000000000}"/>
  <bookViews>
    <workbookView xWindow="28680" yWindow="-120" windowWidth="29040" windowHeight="15840" xr2:uid="{26628C30-D6A0-4645-B6CE-0F1250DC814C}"/>
  </bookViews>
  <sheets>
    <sheet name="上限額・事業費算出シート" sheetId="1" r:id="rId1"/>
    <sheet name="様式反映シート" sheetId="2" r:id="rId2"/>
  </sheets>
  <definedNames>
    <definedName name="_xlnm.Print_Area" localSheetId="0">上限額・事業費算出シート!$A$1:$K$87</definedName>
    <definedName name="_xlnm.Print_Area" localSheetId="1">様式反映シート!$A$1:$BM$41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G81" i="1"/>
  <c r="D38" i="1" l="1"/>
  <c r="D37" i="1"/>
  <c r="G32" i="1"/>
  <c r="G71" i="1" l="1"/>
  <c r="G84" i="1" l="1"/>
  <c r="F21" i="1"/>
  <c r="F37" i="1" s="1"/>
  <c r="Z39" i="2" l="1"/>
  <c r="Z37" i="2"/>
  <c r="Z36" i="2"/>
  <c r="Z34" i="2"/>
  <c r="Z32" i="2"/>
  <c r="Z31" i="2"/>
  <c r="AG18" i="2"/>
  <c r="AG17" i="2"/>
  <c r="AG22" i="2" l="1"/>
  <c r="Q17" i="2"/>
  <c r="AW17" i="2" s="1"/>
  <c r="Q18" i="2"/>
  <c r="AW18" i="2" s="1"/>
  <c r="D46" i="1"/>
  <c r="F46" i="1" s="1"/>
  <c r="AH6" i="2"/>
  <c r="AH7" i="2" s="1"/>
  <c r="M6" i="2"/>
  <c r="M7" i="2" s="1"/>
  <c r="K21" i="1"/>
  <c r="K13" i="1"/>
  <c r="D84" i="1" l="1"/>
  <c r="Q21" i="2" s="1"/>
  <c r="AW21" i="2" s="1"/>
  <c r="D65" i="1" l="1"/>
  <c r="D59" i="1"/>
  <c r="G61" i="1"/>
  <c r="G62" i="1"/>
  <c r="G60" i="1"/>
  <c r="G63" i="1"/>
  <c r="G58" i="1"/>
  <c r="G67" i="1"/>
  <c r="G66" i="1"/>
  <c r="G64" i="1"/>
  <c r="G45" i="1"/>
  <c r="AO18" i="2" s="1"/>
  <c r="G31" i="1"/>
  <c r="G72" i="1"/>
  <c r="G77" i="1" s="1"/>
  <c r="F23" i="1"/>
  <c r="AH8" i="2" s="1"/>
  <c r="G65" i="1" l="1"/>
  <c r="Y21" i="2"/>
  <c r="BE21" i="2" s="1"/>
  <c r="AH39" i="2"/>
  <c r="D76" i="1"/>
  <c r="Q19" i="2" s="1"/>
  <c r="AW19" i="2" s="1"/>
  <c r="Z35" i="2"/>
  <c r="Z33" i="2" s="1"/>
  <c r="Z40" i="2" s="1"/>
  <c r="G59" i="1"/>
  <c r="D77" i="1"/>
  <c r="Q20" i="2" s="1"/>
  <c r="AW20" i="2" s="1"/>
  <c r="Z38" i="2"/>
  <c r="M8" i="2"/>
  <c r="AH10" i="2" s="1"/>
  <c r="D51" i="1"/>
  <c r="D53" i="1"/>
  <c r="D52" i="1"/>
  <c r="G76" i="1" l="1"/>
  <c r="Q22" i="2"/>
  <c r="AW22" i="2" s="1"/>
  <c r="AH38" i="2"/>
  <c r="Y20" i="2"/>
  <c r="BE20" i="2" s="1"/>
  <c r="F53" i="1"/>
  <c r="D14" i="1"/>
  <c r="Y19" i="2" l="1"/>
  <c r="BE19" i="2" s="1"/>
  <c r="AH33" i="2"/>
  <c r="E14" i="1"/>
  <c r="G44" i="1" s="1"/>
  <c r="G37" i="1" l="1"/>
  <c r="AH34" i="2"/>
  <c r="AH35" i="2" s="1"/>
  <c r="AO17" i="2"/>
  <c r="AO22" i="2" s="1"/>
  <c r="G46" i="1"/>
  <c r="BD6" i="2"/>
  <c r="BD7" i="2" s="1"/>
  <c r="K14" i="1"/>
  <c r="AH36" i="2" l="1"/>
  <c r="AH37" i="2" s="1"/>
  <c r="BD8" i="2"/>
  <c r="BD10" i="2" s="1"/>
  <c r="F38" i="1"/>
  <c r="G38" i="1" s="1"/>
  <c r="AH32" i="2" s="1"/>
  <c r="Y17" i="2"/>
  <c r="AH31" i="2"/>
  <c r="D39" i="1"/>
  <c r="G39" i="1" l="1"/>
  <c r="Y18" i="2"/>
  <c r="BE18" i="2" s="1"/>
  <c r="AH40" i="2"/>
  <c r="BE17" i="2"/>
  <c r="Y22" i="2" l="1"/>
  <c r="BE22" i="2" s="1"/>
</calcChain>
</file>

<file path=xl/sharedStrings.xml><?xml version="1.0" encoding="utf-8"?>
<sst xmlns="http://schemas.openxmlformats.org/spreadsheetml/2006/main" count="177" uniqueCount="124">
  <si>
    <t>団体認証の経営体数</t>
    <rPh sb="0" eb="2">
      <t>ダンタイ</t>
    </rPh>
    <rPh sb="2" eb="4">
      <t>ニンショウ</t>
    </rPh>
    <rPh sb="5" eb="7">
      <t>ケイエイ</t>
    </rPh>
    <rPh sb="7" eb="9">
      <t>タイスウ</t>
    </rPh>
    <phoneticPr fontId="1"/>
  </si>
  <si>
    <t>１年目</t>
    <rPh sb="1" eb="3">
      <t>ネンメ</t>
    </rPh>
    <phoneticPr fontId="1"/>
  </si>
  <si>
    <t>２年目</t>
    <rPh sb="1" eb="3">
      <t>ネンメ</t>
    </rPh>
    <phoneticPr fontId="1"/>
  </si>
  <si>
    <t>新規</t>
    <rPh sb="0" eb="2">
      <t>シンキ</t>
    </rPh>
    <phoneticPr fontId="1"/>
  </si>
  <si>
    <t>合計</t>
    <rPh sb="0" eb="2">
      <t>ゴウケイ</t>
    </rPh>
    <phoneticPr fontId="1"/>
  </si>
  <si>
    <t>実施年</t>
    <rPh sb="0" eb="2">
      <t>ジッシ</t>
    </rPh>
    <rPh sb="2" eb="3">
      <t>ドシ</t>
    </rPh>
    <phoneticPr fontId="1"/>
  </si>
  <si>
    <t>チェック</t>
    <phoneticPr fontId="1"/>
  </si>
  <si>
    <t>既存</t>
    <rPh sb="0" eb="2">
      <t>キゾン</t>
    </rPh>
    <phoneticPr fontId="1"/>
  </si>
  <si>
    <t>取得するGAP認証の種類</t>
    <rPh sb="0" eb="2">
      <t>シュトク</t>
    </rPh>
    <rPh sb="7" eb="9">
      <t>ニンショウ</t>
    </rPh>
    <rPh sb="10" eb="12">
      <t>シュルイ</t>
    </rPh>
    <phoneticPr fontId="1"/>
  </si>
  <si>
    <t>GLOBALG.A.P.</t>
    <phoneticPr fontId="1"/>
  </si>
  <si>
    <t>ASIAGAP</t>
    <phoneticPr fontId="1"/>
  </si>
  <si>
    <t>JGAP</t>
    <phoneticPr fontId="1"/>
  </si>
  <si>
    <t>新規取得者はいるか。</t>
    <rPh sb="0" eb="2">
      <t>シンキ</t>
    </rPh>
    <rPh sb="2" eb="5">
      <t>シュトクシャ</t>
    </rPh>
    <phoneticPr fontId="1"/>
  </si>
  <si>
    <t>１年目の経営体を維持又は増加する計画となっているか。</t>
    <rPh sb="1" eb="3">
      <t>ネンメ</t>
    </rPh>
    <rPh sb="4" eb="7">
      <t>ケイエイタイ</t>
    </rPh>
    <rPh sb="8" eb="10">
      <t>イジ</t>
    </rPh>
    <rPh sb="10" eb="11">
      <t>マタ</t>
    </rPh>
    <rPh sb="12" eb="14">
      <t>ゾウカ</t>
    </rPh>
    <rPh sb="16" eb="18">
      <t>ケイカク</t>
    </rPh>
    <phoneticPr fontId="1"/>
  </si>
  <si>
    <t>３つの認証のうち１つを選択しているか。</t>
    <rPh sb="3" eb="5">
      <t>ニンショウ</t>
    </rPh>
    <rPh sb="11" eb="13">
      <t>センタク</t>
    </rPh>
    <phoneticPr fontId="1"/>
  </si>
  <si>
    <t>上限額の算出</t>
    <rPh sb="0" eb="3">
      <t>ジョウゲンガク</t>
    </rPh>
    <rPh sb="4" eb="6">
      <t>サンシュツ</t>
    </rPh>
    <phoneticPr fontId="1"/>
  </si>
  <si>
    <t>【２年目にも増加する場合】２年目新規の欄に見込み人数を入力して下さい</t>
    <rPh sb="2" eb="4">
      <t>ネンメ</t>
    </rPh>
    <rPh sb="6" eb="8">
      <t>ゾウカ</t>
    </rPh>
    <rPh sb="10" eb="12">
      <t>バアイ</t>
    </rPh>
    <rPh sb="14" eb="16">
      <t>ネンメ</t>
    </rPh>
    <rPh sb="16" eb="18">
      <t>シンキ</t>
    </rPh>
    <rPh sb="19" eb="20">
      <t>ラン</t>
    </rPh>
    <rPh sb="21" eb="23">
      <t>ミコ</t>
    </rPh>
    <rPh sb="24" eb="26">
      <t>ニンズウ</t>
    </rPh>
    <rPh sb="27" eb="29">
      <t>ニュウリョク</t>
    </rPh>
    <rPh sb="31" eb="32">
      <t>クダ</t>
    </rPh>
    <phoneticPr fontId="1"/>
  </si>
  <si>
    <t>【新規取得の場合】１年目新規の欄にGAPの団体認証に取り組む経営体数を入力して下さい</t>
    <rPh sb="1" eb="3">
      <t>シンキ</t>
    </rPh>
    <rPh sb="3" eb="5">
      <t>シュトク</t>
    </rPh>
    <rPh sb="6" eb="8">
      <t>バアイ</t>
    </rPh>
    <rPh sb="10" eb="12">
      <t>ネンメ</t>
    </rPh>
    <rPh sb="12" eb="14">
      <t>シンキ</t>
    </rPh>
    <rPh sb="15" eb="16">
      <t>ラン</t>
    </rPh>
    <rPh sb="21" eb="23">
      <t>ダンタイ</t>
    </rPh>
    <rPh sb="23" eb="25">
      <t>ニンショウ</t>
    </rPh>
    <rPh sb="26" eb="27">
      <t>ト</t>
    </rPh>
    <rPh sb="28" eb="29">
      <t>ク</t>
    </rPh>
    <rPh sb="30" eb="33">
      <t>ケイエイタイ</t>
    </rPh>
    <rPh sb="33" eb="34">
      <t>スウ</t>
    </rPh>
    <rPh sb="35" eb="37">
      <t>ニュウリョク</t>
    </rPh>
    <rPh sb="39" eb="40">
      <t>クダ</t>
    </rPh>
    <phoneticPr fontId="1"/>
  </si>
  <si>
    <t>【経営体増加の場合】１年目既存の欄に現在認証を受けている経営体数、１年目新規の欄に追加する経営体数を入力して下さい</t>
    <rPh sb="1" eb="4">
      <t>ケイエイタイ</t>
    </rPh>
    <rPh sb="4" eb="6">
      <t>ゾウカ</t>
    </rPh>
    <rPh sb="7" eb="9">
      <t>バアイ</t>
    </rPh>
    <rPh sb="11" eb="13">
      <t>ネンメ</t>
    </rPh>
    <rPh sb="13" eb="15">
      <t>キゾン</t>
    </rPh>
    <rPh sb="16" eb="17">
      <t>ラン</t>
    </rPh>
    <rPh sb="18" eb="20">
      <t>ゲンザイ</t>
    </rPh>
    <rPh sb="20" eb="22">
      <t>ニンショウ</t>
    </rPh>
    <rPh sb="23" eb="24">
      <t>ウ</t>
    </rPh>
    <rPh sb="28" eb="30">
      <t>ケイエイ</t>
    </rPh>
    <rPh sb="30" eb="32">
      <t>タイスウ</t>
    </rPh>
    <rPh sb="34" eb="36">
      <t>ネンメ</t>
    </rPh>
    <rPh sb="36" eb="38">
      <t>シンキ</t>
    </rPh>
    <rPh sb="39" eb="40">
      <t>ラン</t>
    </rPh>
    <rPh sb="41" eb="43">
      <t>ツイカ</t>
    </rPh>
    <rPh sb="45" eb="47">
      <t>ケイエイ</t>
    </rPh>
    <rPh sb="47" eb="49">
      <t>タイスウ</t>
    </rPh>
    <rPh sb="50" eb="52">
      <t>ニュウリョク</t>
    </rPh>
    <rPh sb="54" eb="55">
      <t>クダ</t>
    </rPh>
    <phoneticPr fontId="1"/>
  </si>
  <si>
    <t>新規に取得又は現在取得しており引き続き維持・更新するGAP認証を選択してください（いずれか１つに○）</t>
    <rPh sb="0" eb="2">
      <t>シンキ</t>
    </rPh>
    <rPh sb="3" eb="5">
      <t>シュトク</t>
    </rPh>
    <rPh sb="5" eb="6">
      <t>マタ</t>
    </rPh>
    <rPh sb="7" eb="9">
      <t>ゲンザイ</t>
    </rPh>
    <rPh sb="9" eb="11">
      <t>シュトク</t>
    </rPh>
    <rPh sb="15" eb="16">
      <t>ヒ</t>
    </rPh>
    <rPh sb="17" eb="18">
      <t>ツヅ</t>
    </rPh>
    <rPh sb="19" eb="21">
      <t>イジ</t>
    </rPh>
    <rPh sb="22" eb="24">
      <t>コウシン</t>
    </rPh>
    <rPh sb="29" eb="31">
      <t>ニンショウ</t>
    </rPh>
    <rPh sb="32" eb="34">
      <t>センタク</t>
    </rPh>
    <phoneticPr fontId="1"/>
  </si>
  <si>
    <t>GAP認証</t>
    <rPh sb="3" eb="5">
      <t>ニンショウ</t>
    </rPh>
    <phoneticPr fontId="1"/>
  </si>
  <si>
    <t>選択</t>
    <rPh sb="0" eb="2">
      <t>センタク</t>
    </rPh>
    <phoneticPr fontId="1"/>
  </si>
  <si>
    <t>　○認証審査費用、認証審査旅費</t>
    <rPh sb="2" eb="4">
      <t>ニンショウ</t>
    </rPh>
    <rPh sb="4" eb="6">
      <t>シンサ</t>
    </rPh>
    <rPh sb="6" eb="8">
      <t>ヒヨウ</t>
    </rPh>
    <rPh sb="9" eb="11">
      <t>ニンショウ</t>
    </rPh>
    <rPh sb="11" eb="13">
      <t>シンサ</t>
    </rPh>
    <rPh sb="13" eb="15">
      <t>リョヒ</t>
    </rPh>
    <phoneticPr fontId="1"/>
  </si>
  <si>
    <t>区分</t>
    <rPh sb="0" eb="2">
      <t>クブン</t>
    </rPh>
    <phoneticPr fontId="1"/>
  </si>
  <si>
    <t>金額（円）</t>
    <rPh sb="0" eb="2">
      <t>キンガク</t>
    </rPh>
    <rPh sb="3" eb="4">
      <t>エン</t>
    </rPh>
    <phoneticPr fontId="1"/>
  </si>
  <si>
    <t>認証審査費用</t>
    <rPh sb="0" eb="2">
      <t>ニンショウ</t>
    </rPh>
    <rPh sb="2" eb="4">
      <t>シンサ</t>
    </rPh>
    <rPh sb="4" eb="6">
      <t>ヒヨウ</t>
    </rPh>
    <phoneticPr fontId="1"/>
  </si>
  <si>
    <t>認証審査旅費</t>
    <rPh sb="0" eb="2">
      <t>ニンショウ</t>
    </rPh>
    <rPh sb="2" eb="4">
      <t>シンサ</t>
    </rPh>
    <rPh sb="4" eb="6">
      <t>リョヒ</t>
    </rPh>
    <phoneticPr fontId="1"/>
  </si>
  <si>
    <t>上限額</t>
    <rPh sb="0" eb="3">
      <t>ジョウゲンガク</t>
    </rPh>
    <phoneticPr fontId="1"/>
  </si>
  <si>
    <t>新規部分</t>
    <rPh sb="0" eb="2">
      <t>シンキ</t>
    </rPh>
    <rPh sb="2" eb="4">
      <t>ブブン</t>
    </rPh>
    <phoneticPr fontId="1"/>
  </si>
  <si>
    <t>既存部分</t>
    <rPh sb="0" eb="2">
      <t>キゾン</t>
    </rPh>
    <rPh sb="2" eb="4">
      <t>ブブン</t>
    </rPh>
    <phoneticPr fontId="1"/>
  </si>
  <si>
    <t>税抜き（円）</t>
    <rPh sb="0" eb="2">
      <t>ゼイヌ</t>
    </rPh>
    <rPh sb="4" eb="5">
      <t>エン</t>
    </rPh>
    <phoneticPr fontId="1"/>
  </si>
  <si>
    <t>＜１年目＞</t>
    <rPh sb="2" eb="4">
      <t>ネンメ</t>
    </rPh>
    <phoneticPr fontId="1"/>
  </si>
  <si>
    <t>既存（仮）</t>
    <rPh sb="0" eb="2">
      <t>キゾン</t>
    </rPh>
    <rPh sb="3" eb="4">
      <t>カリ</t>
    </rPh>
    <phoneticPr fontId="1"/>
  </si>
  <si>
    <t>＜２年目＞</t>
    <rPh sb="2" eb="4">
      <t>ネンメ</t>
    </rPh>
    <phoneticPr fontId="1"/>
  </si>
  <si>
    <t>単価（審査）</t>
    <rPh sb="0" eb="2">
      <t>タンカ</t>
    </rPh>
    <rPh sb="3" eb="5">
      <t>シンサ</t>
    </rPh>
    <phoneticPr fontId="1"/>
  </si>
  <si>
    <t>単価（研修）</t>
    <rPh sb="0" eb="2">
      <t>タンカ</t>
    </rPh>
    <rPh sb="3" eb="5">
      <t>ケンシュウ</t>
    </rPh>
    <phoneticPr fontId="1"/>
  </si>
  <si>
    <t>　○指導員による現地指導旅費</t>
    <rPh sb="2" eb="5">
      <t>シドウイン</t>
    </rPh>
    <rPh sb="8" eb="10">
      <t>ゲンチ</t>
    </rPh>
    <rPh sb="10" eb="12">
      <t>シドウ</t>
    </rPh>
    <rPh sb="12" eb="14">
      <t>リョヒ</t>
    </rPh>
    <phoneticPr fontId="1"/>
  </si>
  <si>
    <t>旅費</t>
    <rPh sb="0" eb="2">
      <t>リョヒ</t>
    </rPh>
    <phoneticPr fontId="1"/>
  </si>
  <si>
    <t>補助金額（円）</t>
    <rPh sb="0" eb="2">
      <t>ホジョ</t>
    </rPh>
    <rPh sb="2" eb="4">
      <t>キンガク</t>
    </rPh>
    <rPh sb="5" eb="6">
      <t>エン</t>
    </rPh>
    <phoneticPr fontId="1"/>
  </si>
  <si>
    <t>指導日数</t>
    <rPh sb="0" eb="2">
      <t>シドウ</t>
    </rPh>
    <rPh sb="2" eb="4">
      <t>ニッスウ</t>
    </rPh>
    <phoneticPr fontId="1"/>
  </si>
  <si>
    <t>補助対象日数</t>
    <rPh sb="0" eb="2">
      <t>ホジョ</t>
    </rPh>
    <rPh sb="2" eb="4">
      <t>タイショウ</t>
    </rPh>
    <rPh sb="4" eb="6">
      <t>ニッスウ</t>
    </rPh>
    <phoneticPr fontId="1"/>
  </si>
  <si>
    <t>指導日数</t>
    <rPh sb="0" eb="2">
      <t>シドウ</t>
    </rPh>
    <rPh sb="2" eb="4">
      <t>ニッスウ</t>
    </rPh>
    <phoneticPr fontId="1"/>
  </si>
  <si>
    <t>宿泊日数</t>
    <rPh sb="0" eb="2">
      <t>シュクハク</t>
    </rPh>
    <rPh sb="2" eb="4">
      <t>ニッスウ</t>
    </rPh>
    <phoneticPr fontId="1"/>
  </si>
  <si>
    <t>指導費用</t>
    <rPh sb="0" eb="2">
      <t>シドウ</t>
    </rPh>
    <rPh sb="2" eb="4">
      <t>ヒヨウ</t>
    </rPh>
    <phoneticPr fontId="1"/>
  </si>
  <si>
    <t>前泊・後泊</t>
    <rPh sb="0" eb="2">
      <t>ゼンパク</t>
    </rPh>
    <rPh sb="3" eb="4">
      <t>アト</t>
    </rPh>
    <rPh sb="4" eb="5">
      <t>ハク</t>
    </rPh>
    <phoneticPr fontId="1"/>
  </si>
  <si>
    <t>宿泊</t>
    <rPh sb="0" eb="2">
      <t>シュクハク</t>
    </rPh>
    <phoneticPr fontId="1"/>
  </si>
  <si>
    <t>指導旅費</t>
    <rPh sb="0" eb="2">
      <t>シドウ</t>
    </rPh>
    <rPh sb="2" eb="4">
      <t>リョヒ</t>
    </rPh>
    <phoneticPr fontId="1"/>
  </si>
  <si>
    <t>分析費用</t>
    <rPh sb="0" eb="2">
      <t>ブンセキ</t>
    </rPh>
    <rPh sb="2" eb="4">
      <t>ヒヨウ</t>
    </rPh>
    <phoneticPr fontId="1"/>
  </si>
  <si>
    <t>残留農薬</t>
    <rPh sb="0" eb="2">
      <t>ザンリュウ</t>
    </rPh>
    <rPh sb="2" eb="4">
      <t>ノウヤク</t>
    </rPh>
    <phoneticPr fontId="1"/>
  </si>
  <si>
    <t>土壌</t>
    <rPh sb="0" eb="2">
      <t>ドジョウ</t>
    </rPh>
    <phoneticPr fontId="1"/>
  </si>
  <si>
    <t>水質</t>
    <rPh sb="0" eb="2">
      <t>スイシツ</t>
    </rPh>
    <phoneticPr fontId="1"/>
  </si>
  <si>
    <t>ICT利用料</t>
    <rPh sb="3" eb="6">
      <t>リヨウリョウ</t>
    </rPh>
    <phoneticPr fontId="1"/>
  </si>
  <si>
    <t>改修・資材導入費</t>
    <rPh sb="0" eb="2">
      <t>カイシュウ</t>
    </rPh>
    <rPh sb="3" eb="5">
      <t>シザイ</t>
    </rPh>
    <rPh sb="5" eb="8">
      <t>ドウニュウヒ</t>
    </rPh>
    <phoneticPr fontId="1"/>
  </si>
  <si>
    <t>データ収集消耗品費</t>
    <rPh sb="3" eb="5">
      <t>シュウシュウ</t>
    </rPh>
    <rPh sb="5" eb="8">
      <t>ショウモウヒン</t>
    </rPh>
    <rPh sb="8" eb="9">
      <t>ヒ</t>
    </rPh>
    <phoneticPr fontId="1"/>
  </si>
  <si>
    <t>支援対象</t>
    <rPh sb="0" eb="2">
      <t>シエン</t>
    </rPh>
    <rPh sb="2" eb="4">
      <t>タイショウ</t>
    </rPh>
    <phoneticPr fontId="1"/>
  </si>
  <si>
    <t>日数</t>
    <rPh sb="0" eb="2">
      <t>ニッスウ</t>
    </rPh>
    <phoneticPr fontId="1"/>
  </si>
  <si>
    <t>環境整備・研修指導</t>
    <phoneticPr fontId="1"/>
  </si>
  <si>
    <t>研修指導旅費</t>
    <rPh sb="0" eb="2">
      <t>ケンシュウ</t>
    </rPh>
    <rPh sb="2" eb="4">
      <t>シドウ</t>
    </rPh>
    <rPh sb="4" eb="6">
      <t>リョヒ</t>
    </rPh>
    <phoneticPr fontId="1"/>
  </si>
  <si>
    <t>事業費（円）</t>
    <rPh sb="0" eb="3">
      <t>ジギョウヒ</t>
    </rPh>
    <rPh sb="4" eb="5">
      <t>エン</t>
    </rPh>
    <phoneticPr fontId="1"/>
  </si>
  <si>
    <t>のセルを入力して下さい。</t>
    <rPh sb="4" eb="6">
      <t>ニュウリョク</t>
    </rPh>
    <rPh sb="8" eb="9">
      <t>クダ</t>
    </rPh>
    <phoneticPr fontId="1"/>
  </si>
  <si>
    <t>第２　全体の事業費</t>
    <rPh sb="0" eb="1">
      <t>ダイ</t>
    </rPh>
    <rPh sb="3" eb="5">
      <t>ゼンタイ</t>
    </rPh>
    <rPh sb="6" eb="9">
      <t>ジギョウヒ</t>
    </rPh>
    <phoneticPr fontId="7"/>
  </si>
  <si>
    <t>１　上限額の算出</t>
    <rPh sb="2" eb="5">
      <t>ジョウゲンガク</t>
    </rPh>
    <rPh sb="6" eb="8">
      <t>サンシュツ</t>
    </rPh>
    <phoneticPr fontId="7"/>
  </si>
  <si>
    <t>１年目</t>
    <rPh sb="1" eb="3">
      <t>ネンメ</t>
    </rPh>
    <phoneticPr fontId="7"/>
  </si>
  <si>
    <t>２年目</t>
    <rPh sb="1" eb="3">
      <t>ネンメ</t>
    </rPh>
    <phoneticPr fontId="7"/>
  </si>
  <si>
    <t>認証審査費（新規は除く）</t>
    <rPh sb="0" eb="2">
      <t>ニンショウ</t>
    </rPh>
    <rPh sb="2" eb="5">
      <t>シンサヒ</t>
    </rPh>
    <rPh sb="6" eb="8">
      <t>シンキ</t>
    </rPh>
    <rPh sb="9" eb="10">
      <t>ノゾ</t>
    </rPh>
    <phoneticPr fontId="7"/>
  </si>
  <si>
    <t>環境整備・研修指導</t>
    <rPh sb="0" eb="2">
      <t>カンキョウ</t>
    </rPh>
    <rPh sb="2" eb="4">
      <t>セイビ</t>
    </rPh>
    <rPh sb="5" eb="7">
      <t>ケンシュウ</t>
    </rPh>
    <rPh sb="7" eb="9">
      <t>シドウ</t>
    </rPh>
    <phoneticPr fontId="7"/>
  </si>
  <si>
    <t>認証審査費</t>
    <rPh sb="0" eb="2">
      <t>ニンショウ</t>
    </rPh>
    <rPh sb="2" eb="5">
      <t>シンサヒ</t>
    </rPh>
    <phoneticPr fontId="7"/>
  </si>
  <si>
    <t>構成経営体（更新分）
Ａ</t>
    <rPh sb="0" eb="2">
      <t>コウセイ</t>
    </rPh>
    <rPh sb="2" eb="5">
      <t>ケイエイタイ</t>
    </rPh>
    <rPh sb="6" eb="9">
      <t>コウシンブン</t>
    </rPh>
    <phoneticPr fontId="7"/>
  </si>
  <si>
    <t>構成経営体（新規分）
Ｄ</t>
    <rPh sb="0" eb="2">
      <t>コウセイ</t>
    </rPh>
    <rPh sb="2" eb="5">
      <t>ケイエイタイ</t>
    </rPh>
    <rPh sb="6" eb="8">
      <t>シンキ</t>
    </rPh>
    <rPh sb="8" eb="9">
      <t>ブン</t>
    </rPh>
    <phoneticPr fontId="7"/>
  </si>
  <si>
    <t>構成経営体数
①</t>
    <rPh sb="0" eb="2">
      <t>コウセイ</t>
    </rPh>
    <rPh sb="2" eb="6">
      <t>ケイエイタイスウ</t>
    </rPh>
    <phoneticPr fontId="7"/>
  </si>
  <si>
    <t>Ａの平方根
Ｂ</t>
    <rPh sb="2" eb="5">
      <t>ヘイホウコン</t>
    </rPh>
    <phoneticPr fontId="7"/>
  </si>
  <si>
    <t>Ｄの平方根
Ｅ</t>
    <rPh sb="2" eb="5">
      <t>ヘイホウコン</t>
    </rPh>
    <phoneticPr fontId="7"/>
  </si>
  <si>
    <t>①の平方根
②</t>
    <rPh sb="2" eb="5">
      <t>ヘイホウコン</t>
    </rPh>
    <phoneticPr fontId="7"/>
  </si>
  <si>
    <t>Ｂ×認証別上限額
Ｃ</t>
    <rPh sb="2" eb="4">
      <t>ニンショウ</t>
    </rPh>
    <rPh sb="4" eb="5">
      <t>ベツ</t>
    </rPh>
    <rPh sb="5" eb="8">
      <t>ジョウゲンガク</t>
    </rPh>
    <phoneticPr fontId="7"/>
  </si>
  <si>
    <t>円</t>
    <rPh sb="0" eb="1">
      <t>エン</t>
    </rPh>
    <phoneticPr fontId="7"/>
  </si>
  <si>
    <t>Ｅ×認証別上限額
Ｆ</t>
    <rPh sb="2" eb="4">
      <t>ニンショウ</t>
    </rPh>
    <rPh sb="4" eb="5">
      <t>ベツ</t>
    </rPh>
    <rPh sb="5" eb="8">
      <t>ジョウゲンガク</t>
    </rPh>
    <phoneticPr fontId="7"/>
  </si>
  <si>
    <t>（②＋２）×認証別上限額
③</t>
    <rPh sb="6" eb="8">
      <t>ニンショウ</t>
    </rPh>
    <rPh sb="8" eb="9">
      <t>ベツ</t>
    </rPh>
    <rPh sb="9" eb="12">
      <t>ジョウゲンガク</t>
    </rPh>
    <phoneticPr fontId="7"/>
  </si>
  <si>
    <t>データ収集消耗品費
Ｇ</t>
    <rPh sb="3" eb="5">
      <t>シュウシュウ</t>
    </rPh>
    <rPh sb="5" eb="8">
      <t>ショウモウヒン</t>
    </rPh>
    <rPh sb="8" eb="9">
      <t>ヒ</t>
    </rPh>
    <phoneticPr fontId="7"/>
  </si>
  <si>
    <t>データ収集消耗品費
④</t>
    <rPh sb="3" eb="9">
      <t>シュウシュウショウモウヒンヒ</t>
    </rPh>
    <phoneticPr fontId="7"/>
  </si>
  <si>
    <t>上限額計（Ｃ＋Ｆ＋Ｇ）</t>
    <rPh sb="0" eb="3">
      <t>ジョウゲンガク</t>
    </rPh>
    <rPh sb="3" eb="4">
      <t>ケイ</t>
    </rPh>
    <phoneticPr fontId="7"/>
  </si>
  <si>
    <t>上限額計（③＋④）</t>
    <rPh sb="0" eb="3">
      <t>ジョウゲンガク</t>
    </rPh>
    <rPh sb="3" eb="4">
      <t>ケイ</t>
    </rPh>
    <phoneticPr fontId="7"/>
  </si>
  <si>
    <t>※平方根で生じた小数点以下は、１に切り上げ</t>
    <rPh sb="1" eb="4">
      <t>ヘイホウコン</t>
    </rPh>
    <rPh sb="5" eb="6">
      <t>ショウ</t>
    </rPh>
    <rPh sb="8" eb="11">
      <t>ショウスウテン</t>
    </rPh>
    <rPh sb="11" eb="13">
      <t>イカ</t>
    </rPh>
    <rPh sb="17" eb="18">
      <t>キ</t>
    </rPh>
    <rPh sb="19" eb="20">
      <t>ア</t>
    </rPh>
    <phoneticPr fontId="7"/>
  </si>
  <si>
    <t>２　全体事業費の見込</t>
    <rPh sb="2" eb="4">
      <t>ゼンタイ</t>
    </rPh>
    <rPh sb="4" eb="7">
      <t>ジギョウヒ</t>
    </rPh>
    <rPh sb="8" eb="10">
      <t>ミコミ</t>
    </rPh>
    <phoneticPr fontId="7"/>
  </si>
  <si>
    <t>（単位：円）</t>
    <rPh sb="1" eb="3">
      <t>タンイ</t>
    </rPh>
    <rPh sb="4" eb="5">
      <t>エン</t>
    </rPh>
    <phoneticPr fontId="7"/>
  </si>
  <si>
    <t>合計</t>
    <rPh sb="0" eb="2">
      <t>ゴウケイ</t>
    </rPh>
    <phoneticPr fontId="7"/>
  </si>
  <si>
    <t>事業費</t>
    <rPh sb="0" eb="3">
      <t>ジギョウヒ</t>
    </rPh>
    <phoneticPr fontId="7"/>
  </si>
  <si>
    <t>うち補助金額</t>
    <rPh sb="2" eb="5">
      <t>ホジョキン</t>
    </rPh>
    <rPh sb="5" eb="6">
      <t>ガク</t>
    </rPh>
    <phoneticPr fontId="7"/>
  </si>
  <si>
    <t>認証審査費用</t>
    <rPh sb="0" eb="2">
      <t>ニンショウ</t>
    </rPh>
    <rPh sb="2" eb="4">
      <t>シンサ</t>
    </rPh>
    <rPh sb="4" eb="6">
      <t>ヒヨウ</t>
    </rPh>
    <phoneticPr fontId="7"/>
  </si>
  <si>
    <t>認証審査旅費</t>
    <rPh sb="0" eb="2">
      <t>ニンショウ</t>
    </rPh>
    <rPh sb="2" eb="4">
      <t>シンサ</t>
    </rPh>
    <rPh sb="4" eb="6">
      <t>リョヒ</t>
    </rPh>
    <phoneticPr fontId="7"/>
  </si>
  <si>
    <t>研修指導旅費</t>
    <rPh sb="0" eb="2">
      <t>ケンシュウ</t>
    </rPh>
    <rPh sb="2" eb="4">
      <t>シドウ</t>
    </rPh>
    <rPh sb="4" eb="6">
      <t>リョヒ</t>
    </rPh>
    <phoneticPr fontId="7"/>
  </si>
  <si>
    <t>データ収集消耗品費</t>
    <rPh sb="3" eb="5">
      <t>シュウシュウ</t>
    </rPh>
    <rPh sb="5" eb="8">
      <t>ショウモウヒン</t>
    </rPh>
    <rPh sb="8" eb="9">
      <t>ヒ</t>
    </rPh>
    <phoneticPr fontId="7"/>
  </si>
  <si>
    <t>合計額</t>
    <rPh sb="0" eb="3">
      <t>ゴウケイガク</t>
    </rPh>
    <phoneticPr fontId="7"/>
  </si>
  <si>
    <t>補助金については、消費税相当額を除く。</t>
    <rPh sb="0" eb="3">
      <t>ホジョキン</t>
    </rPh>
    <rPh sb="9" eb="12">
      <t>ショウヒゼイ</t>
    </rPh>
    <rPh sb="12" eb="14">
      <t>ソウトウ</t>
    </rPh>
    <rPh sb="14" eb="15">
      <t>ガク</t>
    </rPh>
    <rPh sb="16" eb="17">
      <t>ノゾ</t>
    </rPh>
    <phoneticPr fontId="7"/>
  </si>
  <si>
    <t>第４　単年度の事業計画</t>
    <rPh sb="0" eb="1">
      <t>ダイ</t>
    </rPh>
    <rPh sb="3" eb="6">
      <t>タンネンド</t>
    </rPh>
    <rPh sb="7" eb="9">
      <t>ジギョウ</t>
    </rPh>
    <rPh sb="9" eb="11">
      <t>ケイカク</t>
    </rPh>
    <phoneticPr fontId="7"/>
  </si>
  <si>
    <t>５　事業費</t>
    <rPh sb="2" eb="5">
      <t>ジギョウヒ</t>
    </rPh>
    <phoneticPr fontId="7"/>
  </si>
  <si>
    <t>費目</t>
    <rPh sb="0" eb="2">
      <t>ヒモク</t>
    </rPh>
    <phoneticPr fontId="7"/>
  </si>
  <si>
    <t>作成上の留意点</t>
    <rPh sb="0" eb="3">
      <t>サクセイジョウ</t>
    </rPh>
    <rPh sb="4" eb="7">
      <t>リュウイテン</t>
    </rPh>
    <phoneticPr fontId="7"/>
  </si>
  <si>
    <t>備考（経費の内訳）</t>
    <rPh sb="0" eb="2">
      <t>ビコウ</t>
    </rPh>
    <rPh sb="3" eb="5">
      <t>ケイヒ</t>
    </rPh>
    <rPh sb="6" eb="8">
      <t>ウチワケ</t>
    </rPh>
    <phoneticPr fontId="7"/>
  </si>
  <si>
    <t>２年目（及び更新）のうち補助金額は上限額の範囲内</t>
    <rPh sb="1" eb="3">
      <t>ネンメ</t>
    </rPh>
    <rPh sb="4" eb="5">
      <t>オヨ</t>
    </rPh>
    <rPh sb="6" eb="8">
      <t>コウシン</t>
    </rPh>
    <rPh sb="12" eb="15">
      <t>ホジョキン</t>
    </rPh>
    <rPh sb="15" eb="16">
      <t>ガク</t>
    </rPh>
    <rPh sb="17" eb="20">
      <t>ジョウゲンガク</t>
    </rPh>
    <rPh sb="21" eb="24">
      <t>ハンイナイ</t>
    </rPh>
    <phoneticPr fontId="7"/>
  </si>
  <si>
    <t>１年目の補助金額は上限額の範囲内
２年目は対象外</t>
    <rPh sb="1" eb="3">
      <t>ネンメ</t>
    </rPh>
    <rPh sb="4" eb="7">
      <t>ホジョキン</t>
    </rPh>
    <rPh sb="7" eb="8">
      <t>ガク</t>
    </rPh>
    <rPh sb="9" eb="12">
      <t>ジョウゲンガク</t>
    </rPh>
    <rPh sb="13" eb="16">
      <t>ハンイナイ</t>
    </rPh>
    <rPh sb="18" eb="20">
      <t>ネンメ</t>
    </rPh>
    <rPh sb="21" eb="24">
      <t>タイショウガイ</t>
    </rPh>
    <phoneticPr fontId="7"/>
  </si>
  <si>
    <t>ICTシステム利用費</t>
    <rPh sb="7" eb="9">
      <t>リヨウ</t>
    </rPh>
    <rPh sb="9" eb="10">
      <t>ヒ</t>
    </rPh>
    <phoneticPr fontId="7"/>
  </si>
  <si>
    <t>ICTシステムの概要、金額等が判る資料を添付のこと</t>
    <rPh sb="8" eb="10">
      <t>ガイヨウ</t>
    </rPh>
    <rPh sb="11" eb="13">
      <t>キンガク</t>
    </rPh>
    <rPh sb="13" eb="14">
      <t>トウ</t>
    </rPh>
    <rPh sb="15" eb="16">
      <t>ワカ</t>
    </rPh>
    <rPh sb="17" eb="19">
      <t>シリョウ</t>
    </rPh>
    <rPh sb="20" eb="22">
      <t>テンプ</t>
    </rPh>
    <phoneticPr fontId="7"/>
  </si>
  <si>
    <t>別添２のICTシステム選定理由書及び見積書を提出</t>
    <rPh sb="18" eb="21">
      <t>ミツモリショ</t>
    </rPh>
    <phoneticPr fontId="7"/>
  </si>
  <si>
    <r>
      <t xml:space="preserve">分析・調査
</t>
    </r>
    <r>
      <rPr>
        <sz val="10"/>
        <rFont val="ＭＳ ゴシック"/>
        <family val="3"/>
        <charset val="128"/>
      </rPr>
      <t>（残留農薬、土壌、水質）</t>
    </r>
    <rPh sb="0" eb="2">
      <t>ブンセキ</t>
    </rPh>
    <rPh sb="3" eb="5">
      <t>チョウサ</t>
    </rPh>
    <rPh sb="7" eb="9">
      <t>ザンリュウ</t>
    </rPh>
    <rPh sb="9" eb="11">
      <t>ノウヤク</t>
    </rPh>
    <rPh sb="12" eb="14">
      <t>ドジョウ</t>
    </rPh>
    <rPh sb="15" eb="17">
      <t>スイシツ</t>
    </rPh>
    <phoneticPr fontId="7"/>
  </si>
  <si>
    <t>サンプル数、金額等が判る資料を添付のこと</t>
    <rPh sb="4" eb="5">
      <t>スウ</t>
    </rPh>
    <rPh sb="6" eb="8">
      <t>キンガク</t>
    </rPh>
    <rPh sb="8" eb="9">
      <t>トウ</t>
    </rPh>
    <rPh sb="10" eb="11">
      <t>ワカ</t>
    </rPh>
    <rPh sb="12" eb="14">
      <t>シリョウ</t>
    </rPh>
    <rPh sb="15" eb="17">
      <t>テンプ</t>
    </rPh>
    <phoneticPr fontId="7"/>
  </si>
  <si>
    <t>別添３の分析・調査に係る明細表及び見積書を提出</t>
    <rPh sb="17" eb="20">
      <t>ミツモリショ</t>
    </rPh>
    <phoneticPr fontId="7"/>
  </si>
  <si>
    <t>改修・資材導入費</t>
    <rPh sb="0" eb="2">
      <t>カイシュウ</t>
    </rPh>
    <rPh sb="3" eb="5">
      <t>シザイ</t>
    </rPh>
    <rPh sb="5" eb="8">
      <t>ドウニュウヒ</t>
    </rPh>
    <phoneticPr fontId="7"/>
  </si>
  <si>
    <t>改修・資材の内容、必要とする理由、金額等が判る資料を添付のこと</t>
    <rPh sb="0" eb="2">
      <t>カイシュウ</t>
    </rPh>
    <rPh sb="3" eb="5">
      <t>シザイ</t>
    </rPh>
    <rPh sb="6" eb="8">
      <t>ナイヨウ</t>
    </rPh>
    <rPh sb="9" eb="11">
      <t>ヒツヨウ</t>
    </rPh>
    <rPh sb="14" eb="16">
      <t>リユウ</t>
    </rPh>
    <rPh sb="17" eb="19">
      <t>キンガク</t>
    </rPh>
    <rPh sb="19" eb="20">
      <t>トウ</t>
    </rPh>
    <rPh sb="21" eb="22">
      <t>ワカ</t>
    </rPh>
    <rPh sb="23" eb="25">
      <t>シリョウ</t>
    </rPh>
    <rPh sb="26" eb="28">
      <t>テンプ</t>
    </rPh>
    <phoneticPr fontId="7"/>
  </si>
  <si>
    <t>別添４の施設改修資材の内訳表及び見積書を提出</t>
    <rPh sb="16" eb="19">
      <t>ミツモリショ</t>
    </rPh>
    <phoneticPr fontId="7"/>
  </si>
  <si>
    <t>研修指導費</t>
    <rPh sb="0" eb="2">
      <t>ケンシュウ</t>
    </rPh>
    <rPh sb="2" eb="4">
      <t>シドウ</t>
    </rPh>
    <rPh sb="4" eb="5">
      <t>ヒ</t>
    </rPh>
    <phoneticPr fontId="7"/>
  </si>
  <si>
    <t>研修指導の内容、金額等が判る資料を添付のこと</t>
    <rPh sb="0" eb="2">
      <t>ケンシュウ</t>
    </rPh>
    <rPh sb="2" eb="4">
      <t>シドウ</t>
    </rPh>
    <rPh sb="5" eb="7">
      <t>ナイヨウ</t>
    </rPh>
    <rPh sb="8" eb="10">
      <t>キンガク</t>
    </rPh>
    <rPh sb="10" eb="11">
      <t>トウ</t>
    </rPh>
    <rPh sb="12" eb="13">
      <t>ワカ</t>
    </rPh>
    <rPh sb="14" eb="16">
      <t>シリョウ</t>
    </rPh>
    <rPh sb="17" eb="19">
      <t>テンプ</t>
    </rPh>
    <phoneticPr fontId="7"/>
  </si>
  <si>
    <t>　○環境整備及び研修指導＜１年目に限る＞</t>
    <rPh sb="2" eb="4">
      <t>カンキョウ</t>
    </rPh>
    <rPh sb="4" eb="6">
      <t>セイビ</t>
    </rPh>
    <rPh sb="6" eb="7">
      <t>オヨ</t>
    </rPh>
    <rPh sb="8" eb="10">
      <t>ケンシュウ</t>
    </rPh>
    <rPh sb="10" eb="12">
      <t>シドウ</t>
    </rPh>
    <rPh sb="14" eb="16">
      <t>ネンメ</t>
    </rPh>
    <rPh sb="17" eb="18">
      <t>カギ</t>
    </rPh>
    <phoneticPr fontId="1"/>
  </si>
  <si>
    <t>補助金額は上限額の範囲内</t>
    <rPh sb="0" eb="3">
      <t>ホジョキン</t>
    </rPh>
    <rPh sb="3" eb="4">
      <t>ガク</t>
    </rPh>
    <rPh sb="5" eb="8">
      <t>ジョウゲンガク</t>
    </rPh>
    <rPh sb="9" eb="12">
      <t>ハンイナイ</t>
    </rPh>
    <phoneticPr fontId="7"/>
  </si>
  <si>
    <t>補助金については、消費税相当額を除く。</t>
    <phoneticPr fontId="1"/>
  </si>
  <si>
    <t>認証審査機関の見積書から金額を入力してください</t>
    <rPh sb="0" eb="2">
      <t>ニンショウ</t>
    </rPh>
    <rPh sb="2" eb="4">
      <t>シンサ</t>
    </rPh>
    <rPh sb="4" eb="6">
      <t>キカン</t>
    </rPh>
    <rPh sb="7" eb="10">
      <t>ミツモリショ</t>
    </rPh>
    <rPh sb="12" eb="14">
      <t>キンガク</t>
    </rPh>
    <rPh sb="15" eb="17">
      <t>ニュウリョク</t>
    </rPh>
    <phoneticPr fontId="1"/>
  </si>
  <si>
    <t>「認証審査旅費」には、交通費、宿泊費を入力してください</t>
    <rPh sb="1" eb="3">
      <t>ニンショウ</t>
    </rPh>
    <rPh sb="3" eb="5">
      <t>シンサ</t>
    </rPh>
    <rPh sb="5" eb="7">
      <t>リョヒ</t>
    </rPh>
    <rPh sb="11" eb="14">
      <t>コウツウヒ</t>
    </rPh>
    <rPh sb="15" eb="18">
      <t>シュクハクヒ</t>
    </rPh>
    <rPh sb="19" eb="21">
      <t>ニュウリョク</t>
    </rPh>
    <phoneticPr fontId="1"/>
  </si>
  <si>
    <t>指導機関（コンサルタント）の見積額から、指導員の交通費、宿泊費を入力してください</t>
    <rPh sb="0" eb="2">
      <t>シドウ</t>
    </rPh>
    <rPh sb="2" eb="4">
      <t>キカン</t>
    </rPh>
    <rPh sb="14" eb="17">
      <t>ミツモリガク</t>
    </rPh>
    <rPh sb="20" eb="23">
      <t>シドウイン</t>
    </rPh>
    <rPh sb="24" eb="27">
      <t>コウツウヒ</t>
    </rPh>
    <rPh sb="28" eb="31">
      <t>シュクハクヒ</t>
    </rPh>
    <rPh sb="32" eb="34">
      <t>ニュウリョク</t>
    </rPh>
    <phoneticPr fontId="1"/>
  </si>
  <si>
    <t>見込額を入力してください</t>
    <rPh sb="0" eb="2">
      <t>ミコ</t>
    </rPh>
    <rPh sb="2" eb="3">
      <t>ガク</t>
    </rPh>
    <rPh sb="4" eb="6">
      <t>ニュウリョク</t>
    </rPh>
    <phoneticPr fontId="1"/>
  </si>
  <si>
    <t>補助対象額</t>
    <rPh sb="0" eb="2">
      <t>ホジョ</t>
    </rPh>
    <rPh sb="2" eb="5">
      <t>タイショウガク</t>
    </rPh>
    <phoneticPr fontId="1"/>
  </si>
  <si>
    <t>　○分析実証に係るデータの記録及びデータ等の影響</t>
    <rPh sb="2" eb="4">
      <t>ブンセキ</t>
    </rPh>
    <rPh sb="4" eb="6">
      <t>ジッショウ</t>
    </rPh>
    <rPh sb="7" eb="8">
      <t>カカ</t>
    </rPh>
    <rPh sb="13" eb="15">
      <t>キロク</t>
    </rPh>
    <rPh sb="15" eb="16">
      <t>オヨ</t>
    </rPh>
    <rPh sb="20" eb="21">
      <t>トウ</t>
    </rPh>
    <rPh sb="22" eb="24">
      <t>エイキョウ</t>
    </rPh>
    <phoneticPr fontId="1"/>
  </si>
  <si>
    <r>
      <rPr>
        <sz val="7"/>
        <rFont val="ＭＳ ゴシック"/>
        <family val="3"/>
        <charset val="128"/>
      </rPr>
      <t>見込額を入力してください</t>
    </r>
    <r>
      <rPr>
        <sz val="6"/>
        <rFont val="ＭＳ ゴシック"/>
        <family val="3"/>
        <charset val="128"/>
      </rPr>
      <t xml:space="preserve">
（上限：10,000円）</t>
    </r>
    <rPh sb="0" eb="2">
      <t>ミコ</t>
    </rPh>
    <rPh sb="2" eb="3">
      <t>ガク</t>
    </rPh>
    <rPh sb="4" eb="6">
      <t>ニュウリョク</t>
    </rPh>
    <rPh sb="14" eb="16">
      <t>ジョウゲン</t>
    </rPh>
    <rPh sb="23" eb="24">
      <t>エン</t>
    </rPh>
    <phoneticPr fontId="1"/>
  </si>
  <si>
    <r>
      <t>認証書発行料、認証農場登録料、</t>
    </r>
    <r>
      <rPr>
        <b/>
        <sz val="11"/>
        <color rgb="FFFF0000"/>
        <rFont val="ＭＳ Ｐゴシック"/>
        <family val="3"/>
        <charset val="128"/>
      </rPr>
      <t>移動拘束費</t>
    </r>
    <r>
      <rPr>
        <sz val="11"/>
        <color rgb="FFFF0000"/>
        <rFont val="ＭＳ Ｐゴシック"/>
        <family val="3"/>
        <charset val="128"/>
      </rPr>
      <t>等が含まれる場合は「認証審査費用」に含めてください</t>
    </r>
    <rPh sb="0" eb="3">
      <t>ニンショウショ</t>
    </rPh>
    <rPh sb="3" eb="6">
      <t>ハッコウリョウ</t>
    </rPh>
    <rPh sb="7" eb="9">
      <t>ニンショウ</t>
    </rPh>
    <rPh sb="9" eb="11">
      <t>ノウジョウ</t>
    </rPh>
    <rPh sb="11" eb="14">
      <t>トウロクリョウ</t>
    </rPh>
    <rPh sb="15" eb="17">
      <t>イドウ</t>
    </rPh>
    <rPh sb="17" eb="20">
      <t>コウソクヒ</t>
    </rPh>
    <rPh sb="20" eb="21">
      <t>トウ</t>
    </rPh>
    <rPh sb="22" eb="23">
      <t>フク</t>
    </rPh>
    <rPh sb="26" eb="28">
      <t>バアイ</t>
    </rPh>
    <rPh sb="30" eb="32">
      <t>ニンショウ</t>
    </rPh>
    <rPh sb="32" eb="34">
      <t>シンサ</t>
    </rPh>
    <rPh sb="34" eb="36">
      <t>ヒヨウ</t>
    </rPh>
    <rPh sb="38" eb="39">
      <t>フク</t>
    </rPh>
    <phoneticPr fontId="1"/>
  </si>
  <si>
    <t>環境整備費及び研修指導費等の上限額となります。</t>
    <rPh sb="0" eb="2">
      <t>カンキョウ</t>
    </rPh>
    <rPh sb="2" eb="4">
      <t>セイビ</t>
    </rPh>
    <rPh sb="4" eb="5">
      <t>ヒ</t>
    </rPh>
    <rPh sb="5" eb="6">
      <t>オヨ</t>
    </rPh>
    <rPh sb="7" eb="9">
      <t>ケンシュウ</t>
    </rPh>
    <rPh sb="9" eb="11">
      <t>シドウ</t>
    </rPh>
    <rPh sb="11" eb="12">
      <t>ヒ</t>
    </rPh>
    <rPh sb="12" eb="13">
      <t>トウ</t>
    </rPh>
    <rPh sb="14" eb="16">
      <t>ジョウゲン</t>
    </rPh>
    <rPh sb="16" eb="17">
      <t>ガク</t>
    </rPh>
    <phoneticPr fontId="1"/>
  </si>
  <si>
    <t>金額欄で、外税の場合は消費税額を加算して下さい。</t>
    <rPh sb="0" eb="2">
      <t>キンガク</t>
    </rPh>
    <rPh sb="2" eb="3">
      <t>ラン</t>
    </rPh>
    <rPh sb="5" eb="7">
      <t>ソトゼイ</t>
    </rPh>
    <rPh sb="8" eb="10">
      <t>バアイ</t>
    </rPh>
    <rPh sb="11" eb="14">
      <t>ショウヒゼイ</t>
    </rPh>
    <rPh sb="14" eb="15">
      <t>ガク</t>
    </rPh>
    <rPh sb="16" eb="18">
      <t>カサン</t>
    </rPh>
    <rPh sb="20" eb="21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</si>
</sst>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2"/>
      <color rgb="FFFF0000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3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theme="1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theme="1"/>
      </bottom>
      <diagonal/>
    </border>
    <border>
      <left style="medium">
        <color rgb="FFFF0000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rgb="FFFF0000"/>
      </right>
      <top style="thin">
        <color theme="1"/>
      </top>
      <bottom style="thin">
        <color theme="1"/>
      </bottom>
      <diagonal/>
    </border>
    <border>
      <left style="medium">
        <color rgb="FFFF0000"/>
      </left>
      <right style="thin">
        <color indexed="64"/>
      </right>
      <top style="thin">
        <color theme="1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theme="1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theme="1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3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2" fillId="0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right" vertical="center"/>
    </xf>
    <xf numFmtId="38" fontId="3" fillId="0" borderId="13" xfId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25" xfId="0" applyFont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5" fillId="0" borderId="34" xfId="0" applyFont="1" applyBorder="1">
      <alignment vertical="center"/>
    </xf>
    <xf numFmtId="0" fontId="5" fillId="0" borderId="35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37" xfId="0" applyFont="1" applyBorder="1">
      <alignment vertical="center"/>
    </xf>
    <xf numFmtId="0" fontId="5" fillId="2" borderId="0" xfId="0" applyFont="1" applyFill="1" applyBorder="1">
      <alignment vertical="center"/>
    </xf>
    <xf numFmtId="0" fontId="5" fillId="0" borderId="0" xfId="0" applyFont="1" applyBorder="1">
      <alignment vertical="center"/>
    </xf>
    <xf numFmtId="0" fontId="5" fillId="0" borderId="38" xfId="0" applyFont="1" applyBorder="1">
      <alignment vertical="center"/>
    </xf>
    <xf numFmtId="0" fontId="5" fillId="0" borderId="39" xfId="0" applyFont="1" applyFill="1" applyBorder="1">
      <alignment vertical="center"/>
    </xf>
    <xf numFmtId="0" fontId="5" fillId="0" borderId="40" xfId="0" applyFont="1" applyFill="1" applyBorder="1">
      <alignment vertical="center"/>
    </xf>
    <xf numFmtId="0" fontId="5" fillId="0" borderId="41" xfId="0" applyFont="1" applyFill="1" applyBorder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0" fillId="0" borderId="0" xfId="0" applyFont="1">
      <alignment vertical="center"/>
    </xf>
    <xf numFmtId="0" fontId="12" fillId="0" borderId="2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42" xfId="0" applyFont="1" applyBorder="1">
      <alignment vertical="center"/>
    </xf>
    <xf numFmtId="0" fontId="12" fillId="0" borderId="23" xfId="0" applyFont="1" applyBorder="1">
      <alignment vertical="center"/>
    </xf>
    <xf numFmtId="0" fontId="17" fillId="0" borderId="0" xfId="0" applyFont="1">
      <alignment vertical="center"/>
    </xf>
    <xf numFmtId="0" fontId="12" fillId="0" borderId="43" xfId="0" applyFont="1" applyBorder="1">
      <alignment vertical="center"/>
    </xf>
    <xf numFmtId="0" fontId="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6" fillId="0" borderId="3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7" xfId="0" applyFont="1" applyBorder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3" fillId="0" borderId="0" xfId="0" applyFont="1">
      <alignment vertical="center"/>
    </xf>
    <xf numFmtId="38" fontId="3" fillId="0" borderId="42" xfId="1" applyFont="1" applyFill="1" applyBorder="1" applyAlignment="1">
      <alignment horizontal="right" vertical="center"/>
    </xf>
    <xf numFmtId="0" fontId="26" fillId="0" borderId="0" xfId="0" applyFont="1">
      <alignment vertical="center"/>
    </xf>
    <xf numFmtId="0" fontId="28" fillId="0" borderId="0" xfId="0" applyFont="1">
      <alignment vertical="center"/>
    </xf>
    <xf numFmtId="0" fontId="2" fillId="2" borderId="1" xfId="0" applyFont="1" applyFill="1" applyBorder="1" applyProtection="1">
      <alignment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2" fillId="2" borderId="1" xfId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center" vertical="center"/>
    </xf>
    <xf numFmtId="38" fontId="2" fillId="2" borderId="26" xfId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8" fontId="3" fillId="0" borderId="21" xfId="1" applyFont="1" applyFill="1" applyBorder="1" applyAlignment="1">
      <alignment horizontal="right" vertical="center"/>
    </xf>
    <xf numFmtId="38" fontId="3" fillId="0" borderId="22" xfId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shrinkToFit="1"/>
    </xf>
    <xf numFmtId="38" fontId="2" fillId="0" borderId="26" xfId="1" applyFont="1" applyFill="1" applyBorder="1" applyAlignment="1">
      <alignment horizontal="right" vertical="center"/>
    </xf>
    <xf numFmtId="38" fontId="3" fillId="0" borderId="11" xfId="1" applyFont="1" applyFill="1" applyBorder="1" applyAlignment="1">
      <alignment horizontal="right" vertical="center"/>
    </xf>
    <xf numFmtId="38" fontId="3" fillId="0" borderId="12" xfId="1" applyFont="1" applyFill="1" applyBorder="1" applyAlignment="1">
      <alignment horizontal="right" vertical="center"/>
    </xf>
    <xf numFmtId="38" fontId="3" fillId="0" borderId="19" xfId="1" applyFont="1" applyFill="1" applyBorder="1" applyAlignment="1">
      <alignment horizontal="right" vertical="center"/>
    </xf>
    <xf numFmtId="38" fontId="3" fillId="0" borderId="20" xfId="1" applyFont="1" applyFill="1" applyBorder="1" applyAlignment="1">
      <alignment horizontal="right" vertical="center"/>
    </xf>
    <xf numFmtId="38" fontId="3" fillId="0" borderId="15" xfId="1" applyFont="1" applyFill="1" applyBorder="1" applyAlignment="1">
      <alignment horizontal="right" vertical="center"/>
    </xf>
    <xf numFmtId="38" fontId="3" fillId="0" borderId="16" xfId="1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38" fontId="3" fillId="0" borderId="54" xfId="1" applyFont="1" applyFill="1" applyBorder="1" applyAlignment="1">
      <alignment horizontal="right" vertical="center"/>
    </xf>
    <xf numFmtId="38" fontId="3" fillId="0" borderId="55" xfId="1" applyFont="1" applyFill="1" applyBorder="1" applyAlignment="1">
      <alignment horizontal="right" vertical="center"/>
    </xf>
    <xf numFmtId="38" fontId="3" fillId="0" borderId="17" xfId="1" applyFont="1" applyFill="1" applyBorder="1" applyAlignment="1">
      <alignment horizontal="right" vertical="center"/>
    </xf>
    <xf numFmtId="38" fontId="3" fillId="0" borderId="18" xfId="1" applyFont="1" applyFill="1" applyBorder="1" applyAlignment="1">
      <alignment horizontal="right" vertical="center"/>
    </xf>
    <xf numFmtId="38" fontId="3" fillId="0" borderId="8" xfId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38" fontId="3" fillId="0" borderId="30" xfId="1" applyFont="1" applyFill="1" applyBorder="1" applyAlignment="1">
      <alignment horizontal="right" vertical="center"/>
    </xf>
    <xf numFmtId="38" fontId="3" fillId="0" borderId="31" xfId="1" applyFont="1" applyFill="1" applyBorder="1" applyAlignment="1">
      <alignment horizontal="right" vertical="center"/>
    </xf>
    <xf numFmtId="38" fontId="2" fillId="0" borderId="24" xfId="1" applyFont="1" applyFill="1" applyBorder="1" applyAlignment="1">
      <alignment horizontal="right" vertical="center"/>
    </xf>
    <xf numFmtId="0" fontId="2" fillId="0" borderId="24" xfId="0" applyFont="1" applyBorder="1" applyAlignment="1">
      <alignment horizontal="center" vertical="center" shrinkToFit="1"/>
    </xf>
    <xf numFmtId="38" fontId="3" fillId="0" borderId="56" xfId="1" applyFont="1" applyFill="1" applyBorder="1" applyAlignment="1">
      <alignment horizontal="right" vertical="center"/>
    </xf>
    <xf numFmtId="38" fontId="3" fillId="0" borderId="57" xfId="1" applyFont="1" applyFill="1" applyBorder="1" applyAlignment="1">
      <alignment horizontal="right" vertical="center"/>
    </xf>
    <xf numFmtId="38" fontId="2" fillId="0" borderId="3" xfId="1" applyFont="1" applyFill="1" applyBorder="1" applyAlignment="1">
      <alignment horizontal="right" vertical="center"/>
    </xf>
    <xf numFmtId="38" fontId="2" fillId="0" borderId="4" xfId="1" applyFont="1" applyFill="1" applyBorder="1" applyAlignment="1">
      <alignment horizontal="right" vertical="center"/>
    </xf>
    <xf numFmtId="38" fontId="2" fillId="0" borderId="5" xfId="1" applyFont="1" applyFill="1" applyBorder="1" applyAlignment="1">
      <alignment horizontal="right" vertical="center"/>
    </xf>
    <xf numFmtId="38" fontId="2" fillId="0" borderId="6" xfId="1" applyFont="1" applyFill="1" applyBorder="1" applyAlignment="1">
      <alignment horizontal="right" vertical="center"/>
    </xf>
    <xf numFmtId="38" fontId="3" fillId="0" borderId="58" xfId="1" applyFont="1" applyFill="1" applyBorder="1" applyAlignment="1">
      <alignment horizontal="right" vertical="center"/>
    </xf>
    <xf numFmtId="38" fontId="3" fillId="0" borderId="59" xfId="1" applyFont="1" applyFill="1" applyBorder="1" applyAlignment="1">
      <alignment horizontal="right" vertical="center"/>
    </xf>
    <xf numFmtId="38" fontId="3" fillId="0" borderId="32" xfId="1" applyFont="1" applyFill="1" applyBorder="1" applyAlignment="1">
      <alignment horizontal="right" vertical="center"/>
    </xf>
    <xf numFmtId="38" fontId="3" fillId="0" borderId="33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>
      <alignment vertical="center"/>
    </xf>
    <xf numFmtId="0" fontId="12" fillId="0" borderId="2" xfId="0" applyFont="1" applyBorder="1">
      <alignment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9" xfId="0" applyFont="1" applyBorder="1">
      <alignment vertical="center"/>
    </xf>
    <xf numFmtId="0" fontId="12" fillId="0" borderId="42" xfId="0" applyFont="1" applyBorder="1">
      <alignment vertical="center"/>
    </xf>
    <xf numFmtId="0" fontId="16" fillId="0" borderId="4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38" fontId="16" fillId="0" borderId="42" xfId="0" applyNumberFormat="1" applyFont="1" applyBorder="1">
      <alignment vertical="center"/>
    </xf>
    <xf numFmtId="0" fontId="16" fillId="0" borderId="42" xfId="0" applyFont="1" applyBorder="1">
      <alignment vertical="center"/>
    </xf>
    <xf numFmtId="38" fontId="16" fillId="0" borderId="9" xfId="1" applyFont="1" applyBorder="1">
      <alignment vertical="center"/>
    </xf>
    <xf numFmtId="38" fontId="16" fillId="0" borderId="42" xfId="1" applyFont="1" applyBorder="1">
      <alignment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38" fontId="12" fillId="0" borderId="5" xfId="1" applyFont="1" applyBorder="1">
      <alignment vertical="center"/>
    </xf>
    <xf numFmtId="38" fontId="12" fillId="0" borderId="43" xfId="1" applyFont="1" applyBorder="1">
      <alignment vertical="center"/>
    </xf>
    <xf numFmtId="0" fontId="12" fillId="0" borderId="4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38" fontId="12" fillId="0" borderId="9" xfId="1" applyFont="1" applyBorder="1">
      <alignment vertical="center"/>
    </xf>
    <xf numFmtId="38" fontId="12" fillId="0" borderId="42" xfId="1" applyFont="1" applyBorder="1">
      <alignment vertical="center"/>
    </xf>
    <xf numFmtId="0" fontId="12" fillId="0" borderId="4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38" fontId="12" fillId="0" borderId="9" xfId="0" applyNumberFormat="1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38" fontId="8" fillId="0" borderId="3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38" fontId="8" fillId="0" borderId="9" xfId="0" applyNumberFormat="1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38" fontId="8" fillId="0" borderId="9" xfId="0" applyNumberFormat="1" applyFont="1" applyBorder="1" applyAlignment="1">
      <alignment vertical="center" shrinkToFit="1"/>
    </xf>
    <xf numFmtId="0" fontId="8" fillId="0" borderId="42" xfId="0" applyFont="1" applyBorder="1" applyAlignment="1">
      <alignment vertical="center" shrinkToFit="1"/>
    </xf>
    <xf numFmtId="0" fontId="8" fillId="0" borderId="23" xfId="0" applyFont="1" applyBorder="1" applyAlignment="1">
      <alignment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13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top"/>
    </xf>
    <xf numFmtId="0" fontId="11" fillId="0" borderId="42" xfId="0" applyFont="1" applyBorder="1" applyAlignment="1">
      <alignment horizontal="left" vertical="top"/>
    </xf>
    <xf numFmtId="0" fontId="11" fillId="0" borderId="23" xfId="0" applyFont="1" applyBorder="1" applyAlignment="1">
      <alignment horizontal="left" vertical="top"/>
    </xf>
    <xf numFmtId="0" fontId="20" fillId="0" borderId="35" xfId="0" applyFont="1" applyBorder="1" applyAlignment="1">
      <alignment horizontal="right" vertical="center"/>
    </xf>
    <xf numFmtId="0" fontId="20" fillId="0" borderId="2" xfId="0" applyFont="1" applyBorder="1" applyAlignment="1">
      <alignment horizontal="right" vertical="center"/>
    </xf>
    <xf numFmtId="0" fontId="24" fillId="0" borderId="9" xfId="0" applyFont="1" applyBorder="1" applyAlignment="1">
      <alignment horizontal="center" vertical="center" wrapText="1" shrinkToFit="1"/>
    </xf>
    <xf numFmtId="0" fontId="24" fillId="0" borderId="42" xfId="0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shrinkToFit="1"/>
    </xf>
    <xf numFmtId="0" fontId="21" fillId="0" borderId="9" xfId="0" applyFont="1" applyBorder="1" applyAlignment="1">
      <alignment vertical="center" wrapText="1"/>
    </xf>
    <xf numFmtId="0" fontId="21" fillId="0" borderId="42" xfId="0" applyFont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38" fontId="8" fillId="0" borderId="9" xfId="0" applyNumberFormat="1" applyFont="1" applyBorder="1" applyAlignment="1">
      <alignment horizontal="right" vertical="center"/>
    </xf>
    <xf numFmtId="0" fontId="8" fillId="0" borderId="42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38" fontId="8" fillId="0" borderId="3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38" fontId="8" fillId="0" borderId="52" xfId="0" applyNumberFormat="1" applyFont="1" applyBorder="1" applyAlignment="1">
      <alignment horizontal="right" vertical="center"/>
    </xf>
    <xf numFmtId="0" fontId="8" fillId="0" borderId="47" xfId="0" applyFont="1" applyBorder="1" applyAlignment="1">
      <alignment horizontal="right" vertical="center"/>
    </xf>
    <xf numFmtId="0" fontId="8" fillId="0" borderId="48" xfId="0" applyFont="1" applyBorder="1" applyAlignment="1">
      <alignment horizontal="right" vertical="center"/>
    </xf>
    <xf numFmtId="0" fontId="17" fillId="0" borderId="52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21" fillId="0" borderId="3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C3649-8294-4A96-B282-DAD7ACD2C6E9}">
  <sheetPr>
    <pageSetUpPr fitToPage="1"/>
  </sheetPr>
  <dimension ref="A1:K84"/>
  <sheetViews>
    <sheetView tabSelected="1" topLeftCell="A5" workbookViewId="0">
      <selection activeCell="C13" sqref="C13"/>
    </sheetView>
  </sheetViews>
  <sheetFormatPr defaultRowHeight="14.25" x14ac:dyDescent="0.15"/>
  <cols>
    <col min="1" max="1" width="3.5703125" style="1" customWidth="1"/>
    <col min="2" max="5" width="9.140625" style="1"/>
    <col min="6" max="6" width="10.28515625" style="1" customWidth="1"/>
    <col min="7" max="8" width="9.140625" style="1"/>
    <col min="9" max="9" width="2.85546875" style="1" customWidth="1"/>
    <col min="10" max="10" width="57.140625" style="1" customWidth="1"/>
    <col min="11" max="16384" width="9.140625" style="1"/>
  </cols>
  <sheetData>
    <row r="1" spans="1:11" ht="15" thickBot="1" x14ac:dyDescent="0.2"/>
    <row r="2" spans="1:11" x14ac:dyDescent="0.15">
      <c r="B2" s="31"/>
      <c r="C2" s="32"/>
      <c r="D2" s="32"/>
      <c r="E2" s="32"/>
      <c r="F2" s="32"/>
      <c r="G2" s="33"/>
    </row>
    <row r="3" spans="1:11" x14ac:dyDescent="0.15">
      <c r="B3" s="34"/>
      <c r="C3" s="35"/>
      <c r="D3" s="36" t="s">
        <v>59</v>
      </c>
      <c r="E3" s="36"/>
      <c r="F3" s="36"/>
      <c r="G3" s="37"/>
      <c r="J3" s="69" t="s">
        <v>123</v>
      </c>
    </row>
    <row r="4" spans="1:11" s="10" customFormat="1" ht="15" thickBot="1" x14ac:dyDescent="0.2">
      <c r="B4" s="38"/>
      <c r="C4" s="39"/>
      <c r="D4" s="39"/>
      <c r="E4" s="39"/>
      <c r="F4" s="39"/>
      <c r="G4" s="40"/>
    </row>
    <row r="6" spans="1:11" x14ac:dyDescent="0.15">
      <c r="A6" s="2" t="s">
        <v>0</v>
      </c>
    </row>
    <row r="7" spans="1:11" x14ac:dyDescent="0.15">
      <c r="A7" s="2"/>
    </row>
    <row r="8" spans="1:11" x14ac:dyDescent="0.15">
      <c r="B8" s="1" t="s">
        <v>17</v>
      </c>
    </row>
    <row r="9" spans="1:11" x14ac:dyDescent="0.15">
      <c r="B9" s="1" t="s">
        <v>18</v>
      </c>
    </row>
    <row r="10" spans="1:11" x14ac:dyDescent="0.15">
      <c r="B10" s="1" t="s">
        <v>16</v>
      </c>
    </row>
    <row r="12" spans="1:11" x14ac:dyDescent="0.15">
      <c r="B12" s="3" t="s">
        <v>5</v>
      </c>
      <c r="C12" s="3" t="s">
        <v>3</v>
      </c>
      <c r="D12" s="3" t="s">
        <v>7</v>
      </c>
      <c r="E12" s="3" t="s">
        <v>4</v>
      </c>
      <c r="F12" s="8"/>
      <c r="G12" s="8"/>
      <c r="H12" s="8"/>
      <c r="J12" s="103" t="s">
        <v>6</v>
      </c>
      <c r="K12" s="104"/>
    </row>
    <row r="13" spans="1:11" x14ac:dyDescent="0.15">
      <c r="B13" s="4" t="s">
        <v>1</v>
      </c>
      <c r="C13" s="70"/>
      <c r="D13" s="70"/>
      <c r="E13" s="5">
        <f>SUM(C13:D13)</f>
        <v>0</v>
      </c>
      <c r="F13" s="7"/>
      <c r="G13" s="9"/>
      <c r="H13" s="9"/>
      <c r="J13" s="5" t="s">
        <v>12</v>
      </c>
      <c r="K13" s="5" t="str">
        <f>IF(C13&gt;0,"OK","エラー")</f>
        <v>エラー</v>
      </c>
    </row>
    <row r="14" spans="1:11" x14ac:dyDescent="0.15">
      <c r="B14" s="4" t="s">
        <v>2</v>
      </c>
      <c r="C14" s="70"/>
      <c r="D14" s="6">
        <f>C13+D13</f>
        <v>0</v>
      </c>
      <c r="E14" s="5">
        <f>SUM(C14:D14)</f>
        <v>0</v>
      </c>
      <c r="F14" s="7"/>
      <c r="G14" s="9"/>
      <c r="H14" s="9"/>
      <c r="J14" s="5" t="s">
        <v>13</v>
      </c>
      <c r="K14" s="5" t="str">
        <f>IF(E13-E14&lt;=0,"OK","エラー")</f>
        <v>OK</v>
      </c>
    </row>
    <row r="15" spans="1:11" x14ac:dyDescent="0.15">
      <c r="G15" s="10"/>
      <c r="H15" s="10"/>
    </row>
    <row r="16" spans="1:11" x14ac:dyDescent="0.15">
      <c r="A16" s="2" t="s">
        <v>8</v>
      </c>
      <c r="G16" s="10"/>
      <c r="H16" s="10"/>
    </row>
    <row r="17" spans="1:11" x14ac:dyDescent="0.15">
      <c r="A17" s="2"/>
      <c r="G17" s="10"/>
      <c r="H17" s="10"/>
    </row>
    <row r="18" spans="1:11" x14ac:dyDescent="0.15">
      <c r="A18" s="2"/>
      <c r="B18" s="1" t="s">
        <v>19</v>
      </c>
      <c r="G18" s="10"/>
      <c r="H18" s="10"/>
    </row>
    <row r="19" spans="1:11" x14ac:dyDescent="0.15">
      <c r="A19" s="2"/>
      <c r="G19" s="10"/>
      <c r="H19" s="10"/>
    </row>
    <row r="20" spans="1:11" x14ac:dyDescent="0.15">
      <c r="A20" s="2"/>
      <c r="B20" s="71" t="s">
        <v>20</v>
      </c>
      <c r="C20" s="71"/>
      <c r="D20" s="71" t="s">
        <v>21</v>
      </c>
      <c r="E20" s="71"/>
      <c r="F20" s="16" t="s">
        <v>34</v>
      </c>
      <c r="G20" s="8"/>
      <c r="H20" s="8"/>
      <c r="J20" s="103" t="s">
        <v>6</v>
      </c>
      <c r="K20" s="104"/>
    </row>
    <row r="21" spans="1:11" x14ac:dyDescent="0.15">
      <c r="B21" s="72" t="s">
        <v>9</v>
      </c>
      <c r="C21" s="72"/>
      <c r="D21" s="74"/>
      <c r="E21" s="74"/>
      <c r="F21" s="17" t="str">
        <f>IF(AND(D21&lt;&gt;"",COUNTA(D22:D23)&lt;1),"200000",IF(AND(D22&lt;&gt;"",COUNTA(D21,D23)&lt;1),"60000",IF(AND(D23&lt;&gt;"",COUNTA(D21,D22)&lt;1),"40000","")))</f>
        <v/>
      </c>
      <c r="G21" s="81"/>
      <c r="H21" s="81"/>
      <c r="J21" s="5" t="s">
        <v>14</v>
      </c>
      <c r="K21" s="5" t="str">
        <f>IF(COUNTA(D21:D23)=1,"OK","エラー")</f>
        <v>エラー</v>
      </c>
    </row>
    <row r="22" spans="1:11" x14ac:dyDescent="0.15">
      <c r="B22" s="72" t="s">
        <v>10</v>
      </c>
      <c r="C22" s="72"/>
      <c r="D22" s="74"/>
      <c r="E22" s="74"/>
      <c r="F22" s="16" t="s">
        <v>35</v>
      </c>
      <c r="G22" s="81"/>
      <c r="H22" s="81"/>
    </row>
    <row r="23" spans="1:11" x14ac:dyDescent="0.15">
      <c r="B23" s="72" t="s">
        <v>11</v>
      </c>
      <c r="C23" s="72"/>
      <c r="D23" s="74"/>
      <c r="E23" s="74"/>
      <c r="F23" s="17" t="str">
        <f>IF(AND(D21&lt;&gt;"",COUNTA(D22:D23)&lt;1),"47500",IF(AND(D21="",COUNTA(D22:D23)=1),"45000",""))</f>
        <v/>
      </c>
      <c r="G23" s="81"/>
      <c r="H23" s="81"/>
    </row>
    <row r="24" spans="1:11" x14ac:dyDescent="0.15">
      <c r="G24" s="10"/>
      <c r="H24" s="10"/>
    </row>
    <row r="25" spans="1:11" x14ac:dyDescent="0.15">
      <c r="A25" s="2" t="s">
        <v>15</v>
      </c>
      <c r="G25" s="10"/>
      <c r="H25" s="10"/>
    </row>
    <row r="26" spans="1:11" x14ac:dyDescent="0.15">
      <c r="A26" s="2" t="s">
        <v>22</v>
      </c>
      <c r="G26" s="10"/>
      <c r="H26" s="10"/>
    </row>
    <row r="27" spans="1:11" x14ac:dyDescent="0.15">
      <c r="B27" s="1" t="s">
        <v>114</v>
      </c>
      <c r="G27" s="10"/>
      <c r="H27" s="10"/>
    </row>
    <row r="28" spans="1:11" x14ac:dyDescent="0.15">
      <c r="B28" s="68" t="s">
        <v>121</v>
      </c>
      <c r="G28" s="10"/>
      <c r="H28" s="10"/>
    </row>
    <row r="29" spans="1:11" x14ac:dyDescent="0.15">
      <c r="B29" s="1" t="s">
        <v>115</v>
      </c>
      <c r="G29" s="10"/>
      <c r="H29" s="10"/>
    </row>
    <row r="30" spans="1:11" x14ac:dyDescent="0.15">
      <c r="B30" s="71" t="s">
        <v>23</v>
      </c>
      <c r="C30" s="71"/>
      <c r="D30" s="71" t="s">
        <v>24</v>
      </c>
      <c r="E30" s="71"/>
      <c r="F30" s="15"/>
      <c r="G30" s="71" t="s">
        <v>30</v>
      </c>
      <c r="H30" s="71"/>
    </row>
    <row r="31" spans="1:11" x14ac:dyDescent="0.15">
      <c r="B31" s="72" t="s">
        <v>25</v>
      </c>
      <c r="C31" s="72"/>
      <c r="D31" s="73"/>
      <c r="E31" s="73"/>
      <c r="F31" s="18"/>
      <c r="G31" s="82">
        <f>ROUNDDOWN(D31/1.1,0)</f>
        <v>0</v>
      </c>
      <c r="H31" s="82"/>
    </row>
    <row r="32" spans="1:11" x14ac:dyDescent="0.15">
      <c r="B32" s="72" t="s">
        <v>26</v>
      </c>
      <c r="C32" s="72"/>
      <c r="D32" s="73"/>
      <c r="E32" s="73"/>
      <c r="F32" s="18"/>
      <c r="G32" s="82">
        <f>ROUNDDOWN(D32/1.1,0)</f>
        <v>0</v>
      </c>
      <c r="H32" s="82"/>
    </row>
    <row r="33" spans="2:8" x14ac:dyDescent="0.15">
      <c r="B33" s="12"/>
      <c r="C33" s="12"/>
      <c r="D33" s="13"/>
      <c r="E33" s="13"/>
      <c r="F33" s="13"/>
      <c r="G33" s="13"/>
      <c r="H33" s="13"/>
    </row>
    <row r="34" spans="2:8" x14ac:dyDescent="0.15">
      <c r="B34" s="2" t="s">
        <v>31</v>
      </c>
      <c r="G34" s="10"/>
      <c r="H34" s="10"/>
    </row>
    <row r="35" spans="2:8" x14ac:dyDescent="0.15">
      <c r="B35" s="91" t="s">
        <v>27</v>
      </c>
      <c r="C35" s="92"/>
      <c r="D35" s="71" t="s">
        <v>38</v>
      </c>
      <c r="E35" s="71"/>
      <c r="F35" s="71"/>
      <c r="G35" s="71"/>
      <c r="H35" s="71"/>
    </row>
    <row r="36" spans="2:8" ht="15" thickBot="1" x14ac:dyDescent="0.2">
      <c r="B36" s="93"/>
      <c r="C36" s="94"/>
      <c r="D36" s="95" t="s">
        <v>28</v>
      </c>
      <c r="E36" s="95"/>
      <c r="F36" s="11" t="s">
        <v>32</v>
      </c>
      <c r="G36" s="95" t="s">
        <v>29</v>
      </c>
      <c r="H36" s="95"/>
    </row>
    <row r="37" spans="2:8" x14ac:dyDescent="0.15">
      <c r="B37" s="72" t="s">
        <v>25</v>
      </c>
      <c r="C37" s="78"/>
      <c r="D37" s="85" t="e">
        <f>ROUNDDOWN(G31*ROUNDUP(C13^0.5,0)/ROUNDUP(E13^0.5,0),0)</f>
        <v>#DIV/0!</v>
      </c>
      <c r="E37" s="86"/>
      <c r="F37" s="67" t="e">
        <f>ROUNDDOWN(F21*ROUNDUP(D13^0.5,0),0)</f>
        <v>#VALUE!</v>
      </c>
      <c r="G37" s="85" t="e">
        <f>IF(G31-D37-F37&gt;0,F37,G31-D37)</f>
        <v>#DIV/0!</v>
      </c>
      <c r="H37" s="86"/>
    </row>
    <row r="38" spans="2:8" x14ac:dyDescent="0.15">
      <c r="B38" s="72" t="s">
        <v>26</v>
      </c>
      <c r="C38" s="78"/>
      <c r="D38" s="89" t="e">
        <f>ROUNDDOWN(G32*ROUNDUP(C13^0.5,0)/ROUNDUP(E13^0.5,0),0)</f>
        <v>#DIV/0!</v>
      </c>
      <c r="E38" s="90"/>
      <c r="F38" s="67" t="e">
        <f>ROUNDDOWN((G32-D38)/2,0)</f>
        <v>#DIV/0!</v>
      </c>
      <c r="G38" s="96" t="e">
        <f>IF(G32-D38-F38&gt;0,F38,G32-D38)</f>
        <v>#DIV/0!</v>
      </c>
      <c r="H38" s="97"/>
    </row>
    <row r="39" spans="2:8" ht="15" thickBot="1" x14ac:dyDescent="0.2">
      <c r="B39" s="72" t="s">
        <v>4</v>
      </c>
      <c r="C39" s="78"/>
      <c r="D39" s="118" t="e">
        <f>SUM(D37:E38)</f>
        <v>#DIV/0!</v>
      </c>
      <c r="E39" s="119"/>
      <c r="F39" s="67"/>
      <c r="G39" s="120" t="e">
        <f>SUM(G37:H38)</f>
        <v>#DIV/0!</v>
      </c>
      <c r="H39" s="121"/>
    </row>
    <row r="41" spans="2:8" x14ac:dyDescent="0.15">
      <c r="B41" s="2" t="s">
        <v>33</v>
      </c>
      <c r="G41" s="10"/>
      <c r="H41" s="10"/>
    </row>
    <row r="42" spans="2:8" x14ac:dyDescent="0.15">
      <c r="B42" s="91" t="s">
        <v>27</v>
      </c>
      <c r="C42" s="92"/>
      <c r="D42" s="71" t="s">
        <v>38</v>
      </c>
      <c r="E42" s="71"/>
      <c r="F42" s="71"/>
      <c r="G42" s="71"/>
      <c r="H42" s="71"/>
    </row>
    <row r="43" spans="2:8" ht="15" thickBot="1" x14ac:dyDescent="0.2">
      <c r="B43" s="93"/>
      <c r="C43" s="94"/>
      <c r="D43" s="71" t="s">
        <v>28</v>
      </c>
      <c r="E43" s="71"/>
      <c r="F43" s="15"/>
      <c r="G43" s="95" t="s">
        <v>29</v>
      </c>
      <c r="H43" s="95"/>
    </row>
    <row r="44" spans="2:8" x14ac:dyDescent="0.15">
      <c r="B44" s="72" t="s">
        <v>25</v>
      </c>
      <c r="C44" s="72"/>
      <c r="D44" s="100"/>
      <c r="E44" s="100"/>
      <c r="F44" s="21"/>
      <c r="G44" s="85" t="e">
        <f>IF(G31-F21*(ROUNDUP(E14^0.5,0)+2)&gt;0,F21*(ROUNDUP(E14^0.5,0)+2),G31)</f>
        <v>#VALUE!</v>
      </c>
      <c r="H44" s="86"/>
    </row>
    <row r="45" spans="2:8" x14ac:dyDescent="0.15">
      <c r="B45" s="72" t="s">
        <v>26</v>
      </c>
      <c r="C45" s="72"/>
      <c r="D45" s="100"/>
      <c r="E45" s="100"/>
      <c r="F45" s="21"/>
      <c r="G45" s="89">
        <f>G32/2</f>
        <v>0</v>
      </c>
      <c r="H45" s="90"/>
    </row>
    <row r="46" spans="2:8" ht="15" thickBot="1" x14ac:dyDescent="0.2">
      <c r="B46" s="72" t="s">
        <v>4</v>
      </c>
      <c r="C46" s="72"/>
      <c r="D46" s="122">
        <f>SUM(D44:E45)</f>
        <v>0</v>
      </c>
      <c r="E46" s="122"/>
      <c r="F46" s="20">
        <f>ROUNDDOWN((G40-D46)/2,0)</f>
        <v>0</v>
      </c>
      <c r="G46" s="120" t="e">
        <f>SUM(G44:H45)</f>
        <v>#VALUE!</v>
      </c>
      <c r="H46" s="121"/>
    </row>
    <row r="49" spans="1:8" x14ac:dyDescent="0.15">
      <c r="A49" s="2" t="s">
        <v>111</v>
      </c>
      <c r="G49" s="10"/>
      <c r="H49" s="10"/>
    </row>
    <row r="50" spans="1:8" ht="15" thickBot="1" x14ac:dyDescent="0.2">
      <c r="A50" s="2"/>
      <c r="B50" s="71" t="s">
        <v>20</v>
      </c>
      <c r="C50" s="71"/>
      <c r="D50" s="95" t="s">
        <v>24</v>
      </c>
      <c r="E50" s="95"/>
      <c r="F50" s="15"/>
      <c r="G50" s="8"/>
      <c r="H50" s="8"/>
    </row>
    <row r="51" spans="1:8" x14ac:dyDescent="0.15">
      <c r="B51" s="72" t="s">
        <v>9</v>
      </c>
      <c r="C51" s="78"/>
      <c r="D51" s="98" t="str">
        <f>IF(D21&lt;&gt;"",F$23*ROUNDUP(C$13^0.5,0),"")</f>
        <v/>
      </c>
      <c r="E51" s="99"/>
      <c r="F51" s="22"/>
      <c r="G51" s="81"/>
      <c r="H51" s="81"/>
    </row>
    <row r="52" spans="1:8" x14ac:dyDescent="0.15">
      <c r="B52" s="72" t="s">
        <v>10</v>
      </c>
      <c r="C52" s="78"/>
      <c r="D52" s="87" t="str">
        <f>IF(D22&lt;&gt;"",F$23*ROUNDUP(C$13^0.5,0),"")</f>
        <v/>
      </c>
      <c r="E52" s="88"/>
      <c r="F52" s="22"/>
      <c r="G52" s="81"/>
      <c r="H52" s="81"/>
    </row>
    <row r="53" spans="1:8" ht="15" thickBot="1" x14ac:dyDescent="0.2">
      <c r="B53" s="72" t="s">
        <v>11</v>
      </c>
      <c r="C53" s="78"/>
      <c r="D53" s="79" t="str">
        <f>IF(D23&lt;&gt;"",F$23*ROUNDUP(C$13^0.5,0),"")</f>
        <v/>
      </c>
      <c r="E53" s="80"/>
      <c r="F53" s="22" t="str">
        <f>IF(AND(D51&lt;&gt;"",COUNTA(D52:E53)&lt;1),"47500",IF(AND(D51="",COUNTA(D52:E53)=1),"45000",""))</f>
        <v/>
      </c>
      <c r="G53" s="81"/>
      <c r="H53" s="81"/>
    </row>
    <row r="54" spans="1:8" x14ac:dyDescent="0.15">
      <c r="B54" s="77"/>
      <c r="C54" s="77"/>
      <c r="D54" s="77"/>
      <c r="E54" s="77"/>
      <c r="F54" s="14"/>
      <c r="G54" s="77"/>
      <c r="H54" s="77"/>
    </row>
    <row r="55" spans="1:8" x14ac:dyDescent="0.15">
      <c r="A55" s="2" t="s">
        <v>36</v>
      </c>
      <c r="G55" s="10"/>
      <c r="H55" s="10"/>
    </row>
    <row r="56" spans="1:8" x14ac:dyDescent="0.15">
      <c r="A56" s="2"/>
      <c r="B56" s="1" t="s">
        <v>116</v>
      </c>
      <c r="G56" s="10"/>
      <c r="H56" s="10"/>
    </row>
    <row r="57" spans="1:8" x14ac:dyDescent="0.15">
      <c r="A57" s="2"/>
      <c r="B57" s="71" t="s">
        <v>54</v>
      </c>
      <c r="C57" s="71"/>
      <c r="D57" s="71" t="s">
        <v>24</v>
      </c>
      <c r="E57" s="71"/>
      <c r="F57" s="15"/>
      <c r="G57" s="71" t="s">
        <v>30</v>
      </c>
      <c r="H57" s="71"/>
    </row>
    <row r="58" spans="1:8" x14ac:dyDescent="0.15">
      <c r="B58" s="72" t="s">
        <v>51</v>
      </c>
      <c r="C58" s="72"/>
      <c r="D58" s="73"/>
      <c r="E58" s="73"/>
      <c r="F58" s="19"/>
      <c r="G58" s="82">
        <f t="shared" ref="G58:G67" si="0">ROUNDDOWN(D58/1.1,0)</f>
        <v>0</v>
      </c>
      <c r="H58" s="82"/>
    </row>
    <row r="59" spans="1:8" x14ac:dyDescent="0.15">
      <c r="B59" s="123" t="s">
        <v>47</v>
      </c>
      <c r="C59" s="72"/>
      <c r="D59" s="82">
        <f>SUM(D60:E62)</f>
        <v>0</v>
      </c>
      <c r="E59" s="82"/>
      <c r="F59" s="19"/>
      <c r="G59" s="82">
        <f>SUM(G60:H62)</f>
        <v>0</v>
      </c>
      <c r="H59" s="82"/>
    </row>
    <row r="60" spans="1:8" x14ac:dyDescent="0.15">
      <c r="B60" s="26"/>
      <c r="C60" s="25" t="s">
        <v>48</v>
      </c>
      <c r="D60" s="73"/>
      <c r="E60" s="73"/>
      <c r="F60" s="19"/>
      <c r="G60" s="82">
        <f t="shared" si="0"/>
        <v>0</v>
      </c>
      <c r="H60" s="82"/>
    </row>
    <row r="61" spans="1:8" x14ac:dyDescent="0.15">
      <c r="B61" s="26"/>
      <c r="C61" s="25" t="s">
        <v>49</v>
      </c>
      <c r="D61" s="73"/>
      <c r="E61" s="73"/>
      <c r="F61" s="19"/>
      <c r="G61" s="82">
        <f t="shared" si="0"/>
        <v>0</v>
      </c>
      <c r="H61" s="82"/>
    </row>
    <row r="62" spans="1:8" x14ac:dyDescent="0.15">
      <c r="B62" s="24"/>
      <c r="C62" s="25" t="s">
        <v>50</v>
      </c>
      <c r="D62" s="73"/>
      <c r="E62" s="73"/>
      <c r="F62" s="19"/>
      <c r="G62" s="82">
        <f t="shared" si="0"/>
        <v>0</v>
      </c>
      <c r="H62" s="82"/>
    </row>
    <row r="63" spans="1:8" x14ac:dyDescent="0.15">
      <c r="B63" s="83" t="s">
        <v>52</v>
      </c>
      <c r="C63" s="83"/>
      <c r="D63" s="73"/>
      <c r="E63" s="73"/>
      <c r="F63" s="19"/>
      <c r="G63" s="82">
        <f t="shared" si="0"/>
        <v>0</v>
      </c>
      <c r="H63" s="82"/>
    </row>
    <row r="64" spans="1:8" ht="15" thickBot="1" x14ac:dyDescent="0.2">
      <c r="B64" s="75" t="s">
        <v>43</v>
      </c>
      <c r="C64" s="75"/>
      <c r="D64" s="76"/>
      <c r="E64" s="76"/>
      <c r="F64" s="28"/>
      <c r="G64" s="84">
        <f t="shared" si="0"/>
        <v>0</v>
      </c>
      <c r="H64" s="84"/>
    </row>
    <row r="65" spans="1:10" x14ac:dyDescent="0.15">
      <c r="B65" s="101" t="s">
        <v>46</v>
      </c>
      <c r="C65" s="102"/>
      <c r="D65" s="110">
        <f>SUM(D66:E67)</f>
        <v>0</v>
      </c>
      <c r="E65" s="110"/>
      <c r="F65" s="27"/>
      <c r="G65" s="110">
        <f>SUM(G66:H67)</f>
        <v>0</v>
      </c>
      <c r="H65" s="110"/>
    </row>
    <row r="66" spans="1:10" x14ac:dyDescent="0.15">
      <c r="B66" s="26"/>
      <c r="C66" s="23" t="s">
        <v>37</v>
      </c>
      <c r="D66" s="73"/>
      <c r="E66" s="73"/>
      <c r="F66" s="19"/>
      <c r="G66" s="82">
        <f t="shared" si="0"/>
        <v>0</v>
      </c>
      <c r="H66" s="82"/>
    </row>
    <row r="67" spans="1:10" ht="15" thickBot="1" x14ac:dyDescent="0.2">
      <c r="B67" s="29"/>
      <c r="C67" s="30" t="s">
        <v>45</v>
      </c>
      <c r="D67" s="76"/>
      <c r="E67" s="76"/>
      <c r="F67" s="28"/>
      <c r="G67" s="84">
        <f t="shared" si="0"/>
        <v>0</v>
      </c>
      <c r="H67" s="84"/>
    </row>
    <row r="68" spans="1:10" s="10" customFormat="1" x14ac:dyDescent="0.15">
      <c r="B68" s="8"/>
      <c r="C68" s="8"/>
      <c r="D68" s="13"/>
      <c r="E68" s="13"/>
      <c r="F68" s="8"/>
      <c r="G68" s="13"/>
      <c r="H68" s="13"/>
    </row>
    <row r="69" spans="1:10" x14ac:dyDescent="0.15">
      <c r="A69" s="2"/>
      <c r="B69" s="1" t="s">
        <v>39</v>
      </c>
      <c r="G69" s="10"/>
      <c r="H69" s="10"/>
    </row>
    <row r="70" spans="1:10" x14ac:dyDescent="0.15">
      <c r="A70" s="2"/>
      <c r="B70" s="103" t="s">
        <v>55</v>
      </c>
      <c r="C70" s="104"/>
      <c r="D70" s="103" t="s">
        <v>41</v>
      </c>
      <c r="E70" s="104"/>
      <c r="F70" s="15"/>
      <c r="G70" s="103" t="s">
        <v>40</v>
      </c>
      <c r="H70" s="104"/>
    </row>
    <row r="71" spans="1:10" x14ac:dyDescent="0.15">
      <c r="B71" s="72" t="s">
        <v>41</v>
      </c>
      <c r="C71" s="72"/>
      <c r="D71" s="73"/>
      <c r="E71" s="73"/>
      <c r="F71" s="19"/>
      <c r="G71" s="82">
        <f>ROUNDUP(C13^0.5,0)</f>
        <v>0</v>
      </c>
      <c r="H71" s="82"/>
    </row>
    <row r="72" spans="1:10" x14ac:dyDescent="0.15">
      <c r="B72" s="105" t="s">
        <v>42</v>
      </c>
      <c r="C72" s="106"/>
      <c r="D72" s="73"/>
      <c r="E72" s="73"/>
      <c r="F72" s="19"/>
      <c r="G72" s="114">
        <f>G71-1+D73</f>
        <v>-1</v>
      </c>
      <c r="H72" s="115"/>
    </row>
    <row r="73" spans="1:10" x14ac:dyDescent="0.15">
      <c r="B73" s="24"/>
      <c r="C73" s="25" t="s">
        <v>44</v>
      </c>
      <c r="D73" s="73"/>
      <c r="E73" s="73"/>
      <c r="F73" s="19"/>
      <c r="G73" s="116"/>
      <c r="H73" s="117"/>
    </row>
    <row r="74" spans="1:10" x14ac:dyDescent="0.15">
      <c r="B74" s="77"/>
      <c r="C74" s="77"/>
      <c r="D74" s="77"/>
      <c r="E74" s="77"/>
      <c r="F74" s="14"/>
      <c r="G74" s="77"/>
      <c r="H74" s="77"/>
    </row>
    <row r="75" spans="1:10" ht="15" thickBot="1" x14ac:dyDescent="0.2">
      <c r="B75" s="71" t="s">
        <v>118</v>
      </c>
      <c r="C75" s="71"/>
      <c r="D75" s="95" t="s">
        <v>58</v>
      </c>
      <c r="E75" s="95"/>
      <c r="F75" s="15"/>
      <c r="G75" s="95" t="s">
        <v>38</v>
      </c>
      <c r="H75" s="95"/>
    </row>
    <row r="76" spans="1:10" x14ac:dyDescent="0.15">
      <c r="B76" s="83" t="s">
        <v>56</v>
      </c>
      <c r="C76" s="107"/>
      <c r="D76" s="108">
        <f>SUM(D58:E59,D63,D64)</f>
        <v>0</v>
      </c>
      <c r="E76" s="109"/>
      <c r="F76" s="22"/>
      <c r="G76" s="108">
        <f>IF(G58+G59+G64&gt;SUM(D51:D53),SUM(D51:D53),G58+G59)</f>
        <v>0</v>
      </c>
      <c r="H76" s="109"/>
      <c r="J76" s="68" t="s">
        <v>122</v>
      </c>
    </row>
    <row r="77" spans="1:10" ht="15" thickBot="1" x14ac:dyDescent="0.2">
      <c r="B77" s="83" t="s">
        <v>57</v>
      </c>
      <c r="C77" s="107"/>
      <c r="D77" s="79">
        <f>D65</f>
        <v>0</v>
      </c>
      <c r="E77" s="80"/>
      <c r="F77" s="22"/>
      <c r="G77" s="79" t="e">
        <f>ROUNDDOWN((G66*IF(G71-D71&gt;=0,1,G71/D71)+G67*IF(G72-(D72+D73)&gt;=0,1,G72/(D72+D73)))/4,0)</f>
        <v>#DIV/0!</v>
      </c>
      <c r="H77" s="80"/>
    </row>
    <row r="79" spans="1:10" x14ac:dyDescent="0.15">
      <c r="A79" s="2" t="s">
        <v>119</v>
      </c>
    </row>
    <row r="80" spans="1:10" x14ac:dyDescent="0.15">
      <c r="B80" s="71" t="s">
        <v>54</v>
      </c>
      <c r="C80" s="71"/>
      <c r="D80" s="71" t="s">
        <v>24</v>
      </c>
      <c r="E80" s="71"/>
      <c r="F80" s="15"/>
      <c r="G80" s="71" t="s">
        <v>30</v>
      </c>
      <c r="H80" s="71"/>
    </row>
    <row r="81" spans="2:8" x14ac:dyDescent="0.15">
      <c r="B81" s="83" t="s">
        <v>53</v>
      </c>
      <c r="C81" s="83"/>
      <c r="D81" s="73"/>
      <c r="E81" s="73"/>
      <c r="F81" s="19"/>
      <c r="G81" s="82">
        <f>ROUNDDOWN(D81/1.1,0)</f>
        <v>0</v>
      </c>
      <c r="H81" s="82"/>
    </row>
    <row r="83" spans="2:8" ht="15" thickBot="1" x14ac:dyDescent="0.2">
      <c r="B83" s="71" t="s">
        <v>118</v>
      </c>
      <c r="C83" s="71"/>
      <c r="D83" s="95" t="s">
        <v>58</v>
      </c>
      <c r="E83" s="95"/>
      <c r="F83" s="15"/>
      <c r="G83" s="95" t="s">
        <v>38</v>
      </c>
      <c r="H83" s="95"/>
    </row>
    <row r="84" spans="2:8" ht="15" thickBot="1" x14ac:dyDescent="0.2">
      <c r="B84" s="111" t="s">
        <v>53</v>
      </c>
      <c r="C84" s="111"/>
      <c r="D84" s="112">
        <f>D81</f>
        <v>0</v>
      </c>
      <c r="E84" s="113"/>
      <c r="F84" s="22"/>
      <c r="G84" s="112">
        <f>G81</f>
        <v>0</v>
      </c>
      <c r="H84" s="113"/>
    </row>
  </sheetData>
  <mergeCells count="124">
    <mergeCell ref="J20:K20"/>
    <mergeCell ref="J12:K12"/>
    <mergeCell ref="B39:C39"/>
    <mergeCell ref="D39:E39"/>
    <mergeCell ref="G39:H39"/>
    <mergeCell ref="B46:C46"/>
    <mergeCell ref="D46:E46"/>
    <mergeCell ref="G46:H46"/>
    <mergeCell ref="D62:E62"/>
    <mergeCell ref="G62:H62"/>
    <mergeCell ref="D61:E61"/>
    <mergeCell ref="G61:H61"/>
    <mergeCell ref="B59:C59"/>
    <mergeCell ref="D59:E59"/>
    <mergeCell ref="G59:H59"/>
    <mergeCell ref="D60:E60"/>
    <mergeCell ref="G60:H60"/>
    <mergeCell ref="G21:H21"/>
    <mergeCell ref="G22:H22"/>
    <mergeCell ref="G23:H23"/>
    <mergeCell ref="B42:C43"/>
    <mergeCell ref="D42:H42"/>
    <mergeCell ref="B50:C50"/>
    <mergeCell ref="D50:E50"/>
    <mergeCell ref="D66:E66"/>
    <mergeCell ref="G66:H66"/>
    <mergeCell ref="D65:E65"/>
    <mergeCell ref="G65:H65"/>
    <mergeCell ref="B84:C84"/>
    <mergeCell ref="D84:E84"/>
    <mergeCell ref="G72:H73"/>
    <mergeCell ref="D67:E67"/>
    <mergeCell ref="G67:H67"/>
    <mergeCell ref="D74:E74"/>
    <mergeCell ref="G74:H74"/>
    <mergeCell ref="B80:C80"/>
    <mergeCell ref="D80:E80"/>
    <mergeCell ref="G80:H80"/>
    <mergeCell ref="B83:C83"/>
    <mergeCell ref="D83:E83"/>
    <mergeCell ref="G83:H83"/>
    <mergeCell ref="G84:H84"/>
    <mergeCell ref="B77:C77"/>
    <mergeCell ref="D77:E77"/>
    <mergeCell ref="G75:H75"/>
    <mergeCell ref="G76:H76"/>
    <mergeCell ref="G77:H77"/>
    <mergeCell ref="D43:E43"/>
    <mergeCell ref="G43:H43"/>
    <mergeCell ref="B44:C44"/>
    <mergeCell ref="D44:E44"/>
    <mergeCell ref="G44:H44"/>
    <mergeCell ref="G63:H63"/>
    <mergeCell ref="B81:C81"/>
    <mergeCell ref="D81:E81"/>
    <mergeCell ref="G81:H81"/>
    <mergeCell ref="B65:C65"/>
    <mergeCell ref="G70:H70"/>
    <mergeCell ref="B71:C71"/>
    <mergeCell ref="D71:E71"/>
    <mergeCell ref="G71:H71"/>
    <mergeCell ref="B72:C72"/>
    <mergeCell ref="D72:E72"/>
    <mergeCell ref="D73:E73"/>
    <mergeCell ref="B75:C75"/>
    <mergeCell ref="D75:E75"/>
    <mergeCell ref="B76:C76"/>
    <mergeCell ref="D76:E76"/>
    <mergeCell ref="B70:C70"/>
    <mergeCell ref="D70:E70"/>
    <mergeCell ref="B74:C74"/>
    <mergeCell ref="G30:H30"/>
    <mergeCell ref="G31:H31"/>
    <mergeCell ref="G32:H32"/>
    <mergeCell ref="B37:C37"/>
    <mergeCell ref="D37:E37"/>
    <mergeCell ref="B32:C32"/>
    <mergeCell ref="B52:C52"/>
    <mergeCell ref="D52:E52"/>
    <mergeCell ref="G52:H52"/>
    <mergeCell ref="D32:E32"/>
    <mergeCell ref="B38:C38"/>
    <mergeCell ref="D38:E38"/>
    <mergeCell ref="B35:C36"/>
    <mergeCell ref="D35:H35"/>
    <mergeCell ref="D36:E36"/>
    <mergeCell ref="G36:H36"/>
    <mergeCell ref="G37:H37"/>
    <mergeCell ref="G38:H38"/>
    <mergeCell ref="B51:C51"/>
    <mergeCell ref="D51:E51"/>
    <mergeCell ref="G51:H51"/>
    <mergeCell ref="B45:C45"/>
    <mergeCell ref="D45:E45"/>
    <mergeCell ref="G45:H45"/>
    <mergeCell ref="B57:C57"/>
    <mergeCell ref="D57:E57"/>
    <mergeCell ref="G57:H57"/>
    <mergeCell ref="B64:C64"/>
    <mergeCell ref="D64:E64"/>
    <mergeCell ref="B54:C54"/>
    <mergeCell ref="D54:E54"/>
    <mergeCell ref="G54:H54"/>
    <mergeCell ref="B53:C53"/>
    <mergeCell ref="D53:E53"/>
    <mergeCell ref="G53:H53"/>
    <mergeCell ref="B58:C58"/>
    <mergeCell ref="D58:E58"/>
    <mergeCell ref="G58:H58"/>
    <mergeCell ref="B63:C63"/>
    <mergeCell ref="D63:E63"/>
    <mergeCell ref="G64:H64"/>
    <mergeCell ref="B20:C20"/>
    <mergeCell ref="D20:E20"/>
    <mergeCell ref="B30:C30"/>
    <mergeCell ref="D30:E30"/>
    <mergeCell ref="B31:C31"/>
    <mergeCell ref="D31:E31"/>
    <mergeCell ref="B21:C21"/>
    <mergeCell ref="B22:C22"/>
    <mergeCell ref="B23:C23"/>
    <mergeCell ref="D21:E21"/>
    <mergeCell ref="D22:E22"/>
    <mergeCell ref="D23:E23"/>
  </mergeCells>
  <phoneticPr fontId="1"/>
  <dataValidations count="1">
    <dataValidation type="list" allowBlank="1" showInputMessage="1" showErrorMessage="1" sqref="D21:D23" xr:uid="{22C6B595-D296-48E9-898D-17E8B892C073}">
      <formula1>"○"</formula1>
    </dataValidation>
  </dataValidations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386E8-90B0-49A6-AAE9-A84D18E5D847}">
  <dimension ref="A1:BU65"/>
  <sheetViews>
    <sheetView zoomScale="90" zoomScaleNormal="90" workbookViewId="0">
      <selection activeCell="AR3" sqref="AR3"/>
    </sheetView>
  </sheetViews>
  <sheetFormatPr defaultColWidth="1.85546875" defaultRowHeight="10.5" x14ac:dyDescent="0.15"/>
  <cols>
    <col min="1" max="1" width="1.42578125" style="66" customWidth="1"/>
    <col min="2" max="64" width="2.7109375" style="66" customWidth="1"/>
    <col min="65" max="70" width="2.5703125" style="66" customWidth="1"/>
    <col min="71" max="71" width="23.140625" style="66" customWidth="1"/>
    <col min="72" max="131" width="2.5703125" style="66" customWidth="1"/>
    <col min="132" max="16384" width="1.85546875" style="66"/>
  </cols>
  <sheetData>
    <row r="1" spans="1:73" s="42" customFormat="1" ht="14.25" customHeight="1" x14ac:dyDescent="0.15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</row>
    <row r="2" spans="1:73" s="47" customFormat="1" ht="23.25" customHeight="1" x14ac:dyDescent="0.15">
      <c r="A2" s="41" t="s">
        <v>60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</row>
    <row r="3" spans="1:73" s="48" customFormat="1" ht="30.75" customHeight="1" x14ac:dyDescent="0.15">
      <c r="B3" s="42" t="s">
        <v>61</v>
      </c>
    </row>
    <row r="4" spans="1:73" s="48" customFormat="1" ht="24.75" customHeight="1" x14ac:dyDescent="0.15">
      <c r="B4" s="124" t="s">
        <v>62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6"/>
      <c r="AQ4" s="124" t="s">
        <v>63</v>
      </c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6"/>
    </row>
    <row r="5" spans="1:73" s="48" customFormat="1" ht="31.5" customHeight="1" x14ac:dyDescent="0.15">
      <c r="B5" s="124" t="s">
        <v>64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6"/>
      <c r="V5" s="124" t="s">
        <v>65</v>
      </c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6"/>
      <c r="AQ5" s="124" t="s">
        <v>66</v>
      </c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6"/>
    </row>
    <row r="6" spans="1:73" s="48" customFormat="1" ht="31.5" customHeight="1" x14ac:dyDescent="0.15">
      <c r="B6" s="127" t="s">
        <v>67</v>
      </c>
      <c r="C6" s="128"/>
      <c r="D6" s="128"/>
      <c r="E6" s="128"/>
      <c r="F6" s="128"/>
      <c r="G6" s="128"/>
      <c r="H6" s="128"/>
      <c r="I6" s="128"/>
      <c r="J6" s="128"/>
      <c r="K6" s="128"/>
      <c r="L6" s="129"/>
      <c r="M6" s="130">
        <f>上限額・事業費算出シート!D13</f>
        <v>0</v>
      </c>
      <c r="N6" s="131"/>
      <c r="O6" s="131"/>
      <c r="P6" s="131"/>
      <c r="Q6" s="131"/>
      <c r="R6" s="131"/>
      <c r="S6" s="131"/>
      <c r="T6" s="49"/>
      <c r="U6" s="50"/>
      <c r="V6" s="132" t="s">
        <v>68</v>
      </c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4"/>
      <c r="AH6" s="135">
        <f>上限額・事業費算出シート!C13</f>
        <v>0</v>
      </c>
      <c r="AI6" s="136"/>
      <c r="AJ6" s="136"/>
      <c r="AK6" s="136"/>
      <c r="AL6" s="136"/>
      <c r="AM6" s="136"/>
      <c r="AN6" s="136"/>
      <c r="AO6" s="51"/>
      <c r="AP6" s="52"/>
      <c r="AQ6" s="127" t="s">
        <v>69</v>
      </c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9"/>
      <c r="BD6" s="135">
        <f>上限額・事業費算出シート!E14</f>
        <v>0</v>
      </c>
      <c r="BE6" s="136"/>
      <c r="BF6" s="136"/>
      <c r="BG6" s="136"/>
      <c r="BH6" s="136"/>
      <c r="BI6" s="136"/>
      <c r="BJ6" s="136"/>
      <c r="BK6" s="137"/>
      <c r="BL6" s="138"/>
    </row>
    <row r="7" spans="1:73" s="53" customFormat="1" ht="31.5" customHeight="1" x14ac:dyDescent="0.15">
      <c r="B7" s="132" t="s">
        <v>70</v>
      </c>
      <c r="C7" s="133"/>
      <c r="D7" s="133"/>
      <c r="E7" s="133"/>
      <c r="F7" s="133"/>
      <c r="G7" s="133"/>
      <c r="H7" s="133"/>
      <c r="I7" s="133"/>
      <c r="J7" s="133"/>
      <c r="K7" s="133"/>
      <c r="L7" s="134"/>
      <c r="M7" s="135">
        <f>ROUNDUP(様式反映シート!M6^0.5,0)</f>
        <v>0</v>
      </c>
      <c r="N7" s="136"/>
      <c r="O7" s="136"/>
      <c r="P7" s="136"/>
      <c r="Q7" s="136"/>
      <c r="R7" s="136"/>
      <c r="S7" s="136"/>
      <c r="T7" s="51"/>
      <c r="U7" s="52"/>
      <c r="V7" s="139" t="s">
        <v>71</v>
      </c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1"/>
      <c r="AH7" s="135">
        <f>ROUNDUP(様式反映シート!AH6^0.5,0)</f>
        <v>0</v>
      </c>
      <c r="AI7" s="136"/>
      <c r="AJ7" s="136"/>
      <c r="AK7" s="136"/>
      <c r="AL7" s="136"/>
      <c r="AM7" s="136"/>
      <c r="AN7" s="136"/>
      <c r="AO7" s="54"/>
      <c r="AP7" s="54"/>
      <c r="AQ7" s="132" t="s">
        <v>72</v>
      </c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4"/>
      <c r="BD7" s="135">
        <f>ROUNDUP(様式反映シート!BD6^0.5,0)</f>
        <v>0</v>
      </c>
      <c r="BE7" s="136"/>
      <c r="BF7" s="136"/>
      <c r="BG7" s="136"/>
      <c r="BH7" s="136"/>
      <c r="BI7" s="136"/>
      <c r="BJ7" s="136"/>
      <c r="BK7" s="137"/>
      <c r="BL7" s="138"/>
    </row>
    <row r="8" spans="1:73" s="53" customFormat="1" ht="31.5" customHeight="1" x14ac:dyDescent="0.15">
      <c r="B8" s="132" t="s">
        <v>73</v>
      </c>
      <c r="C8" s="133"/>
      <c r="D8" s="133"/>
      <c r="E8" s="133"/>
      <c r="F8" s="133"/>
      <c r="G8" s="133"/>
      <c r="H8" s="133"/>
      <c r="I8" s="133"/>
      <c r="J8" s="133"/>
      <c r="K8" s="133"/>
      <c r="L8" s="134"/>
      <c r="M8" s="158" t="e">
        <f>M7*上限額・事業費算出シート!F21</f>
        <v>#VALUE!</v>
      </c>
      <c r="N8" s="136"/>
      <c r="O8" s="136"/>
      <c r="P8" s="136"/>
      <c r="Q8" s="136"/>
      <c r="R8" s="136"/>
      <c r="S8" s="136"/>
      <c r="T8" s="156" t="s">
        <v>74</v>
      </c>
      <c r="U8" s="157"/>
      <c r="V8" s="132" t="s">
        <v>75</v>
      </c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4"/>
      <c r="AH8" s="158" t="e">
        <f>AH7*上限額・事業費算出シート!F23</f>
        <v>#VALUE!</v>
      </c>
      <c r="AI8" s="136"/>
      <c r="AJ8" s="136"/>
      <c r="AK8" s="136"/>
      <c r="AL8" s="136"/>
      <c r="AM8" s="136"/>
      <c r="AN8" s="136"/>
      <c r="AO8" s="156" t="s">
        <v>74</v>
      </c>
      <c r="AP8" s="157"/>
      <c r="AQ8" s="147" t="s">
        <v>76</v>
      </c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9"/>
      <c r="BD8" s="150" t="e">
        <f>(BD7+2)*上限額・事業費算出シート!F21</f>
        <v>#VALUE!</v>
      </c>
      <c r="BE8" s="151"/>
      <c r="BF8" s="151"/>
      <c r="BG8" s="151"/>
      <c r="BH8" s="151"/>
      <c r="BI8" s="151"/>
      <c r="BJ8" s="151"/>
      <c r="BK8" s="152" t="s">
        <v>74</v>
      </c>
      <c r="BL8" s="153"/>
    </row>
    <row r="9" spans="1:73" s="53" customFormat="1" ht="31.5" customHeight="1" x14ac:dyDescent="0.15">
      <c r="B9" s="132" t="s">
        <v>77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4"/>
      <c r="AH9" s="154">
        <v>10000</v>
      </c>
      <c r="AI9" s="155"/>
      <c r="AJ9" s="155"/>
      <c r="AK9" s="155"/>
      <c r="AL9" s="155"/>
      <c r="AM9" s="155"/>
      <c r="AN9" s="155"/>
      <c r="AO9" s="156" t="s">
        <v>74</v>
      </c>
      <c r="AP9" s="157"/>
      <c r="AQ9" s="132" t="s">
        <v>78</v>
      </c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4"/>
      <c r="BD9" s="150">
        <v>10000</v>
      </c>
      <c r="BE9" s="151"/>
      <c r="BF9" s="151"/>
      <c r="BG9" s="151"/>
      <c r="BH9" s="151"/>
      <c r="BI9" s="151"/>
      <c r="BJ9" s="151"/>
      <c r="BK9" s="152" t="s">
        <v>74</v>
      </c>
      <c r="BL9" s="153"/>
    </row>
    <row r="10" spans="1:73" s="53" customFormat="1" ht="31.5" customHeight="1" x14ac:dyDescent="0.15">
      <c r="B10" s="142" t="s">
        <v>79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8"/>
      <c r="AH10" s="143" t="e">
        <f>SUM(M8,AH8,AH9)</f>
        <v>#VALUE!</v>
      </c>
      <c r="AI10" s="144"/>
      <c r="AJ10" s="144"/>
      <c r="AK10" s="144"/>
      <c r="AL10" s="144"/>
      <c r="AM10" s="144"/>
      <c r="AN10" s="144"/>
      <c r="AO10" s="137" t="s">
        <v>74</v>
      </c>
      <c r="AP10" s="138"/>
      <c r="AQ10" s="142" t="s">
        <v>80</v>
      </c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8"/>
      <c r="BD10" s="145" t="e">
        <f>SUM(BD8:BJ9)</f>
        <v>#VALUE!</v>
      </c>
      <c r="BE10" s="146"/>
      <c r="BF10" s="146"/>
      <c r="BG10" s="146"/>
      <c r="BH10" s="146"/>
      <c r="BI10" s="146"/>
      <c r="BJ10" s="146"/>
      <c r="BK10" s="137" t="s">
        <v>74</v>
      </c>
      <c r="BL10" s="138"/>
    </row>
    <row r="11" spans="1:73" s="53" customFormat="1" ht="18.75" customHeight="1" x14ac:dyDescent="0.15">
      <c r="B11" s="55" t="s">
        <v>81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7"/>
      <c r="AR11" s="57"/>
      <c r="AS11" s="57"/>
      <c r="AT11" s="57"/>
      <c r="AU11" s="57"/>
      <c r="AV11" s="57"/>
      <c r="AW11" s="56"/>
      <c r="AX11" s="56"/>
      <c r="AY11" s="56"/>
      <c r="AZ11" s="56"/>
      <c r="BA11" s="56"/>
      <c r="BB11" s="56"/>
      <c r="BC11" s="56"/>
      <c r="BD11" s="56"/>
      <c r="BE11" s="56"/>
      <c r="BF11" s="57"/>
      <c r="BG11" s="57"/>
      <c r="BH11" s="57"/>
      <c r="BI11" s="57"/>
      <c r="BJ11" s="57"/>
      <c r="BK11" s="57"/>
      <c r="BL11" s="57"/>
    </row>
    <row r="12" spans="1:73" s="53" customFormat="1" ht="4.1500000000000004" customHeight="1" x14ac:dyDescent="0.15"/>
    <row r="13" spans="1:73" s="53" customFormat="1" ht="23.25" customHeight="1" x14ac:dyDescent="0.15">
      <c r="B13" s="42" t="s">
        <v>82</v>
      </c>
      <c r="BL13" s="58" t="s">
        <v>83</v>
      </c>
    </row>
    <row r="14" spans="1:73" s="42" customFormat="1" ht="23.25" customHeight="1" x14ac:dyDescent="0.15">
      <c r="B14" s="59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124" t="s">
        <v>62</v>
      </c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6"/>
      <c r="AG14" s="124" t="s">
        <v>63</v>
      </c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6"/>
      <c r="AW14" s="159" t="s">
        <v>84</v>
      </c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</row>
    <row r="15" spans="1:73" s="42" customFormat="1" ht="6" customHeight="1" x14ac:dyDescent="0.15">
      <c r="A15" s="46"/>
      <c r="B15" s="61"/>
      <c r="Q15" s="160" t="s">
        <v>85</v>
      </c>
      <c r="R15" s="161"/>
      <c r="S15" s="161"/>
      <c r="T15" s="161"/>
      <c r="U15" s="161"/>
      <c r="V15" s="161"/>
      <c r="W15" s="161"/>
      <c r="X15" s="161"/>
      <c r="Y15" s="62"/>
      <c r="Z15" s="62"/>
      <c r="AA15" s="62"/>
      <c r="AB15" s="62"/>
      <c r="AC15" s="62"/>
      <c r="AD15" s="62"/>
      <c r="AE15" s="62"/>
      <c r="AF15" s="63"/>
      <c r="AG15" s="164" t="s">
        <v>85</v>
      </c>
      <c r="AH15" s="165"/>
      <c r="AI15" s="165"/>
      <c r="AJ15" s="165"/>
      <c r="AK15" s="165"/>
      <c r="AL15" s="165"/>
      <c r="AM15" s="165"/>
      <c r="AN15" s="165"/>
      <c r="AO15" s="166"/>
      <c r="AP15" s="166"/>
      <c r="AQ15" s="166"/>
      <c r="AR15" s="166"/>
      <c r="AS15" s="166"/>
      <c r="AT15" s="166"/>
      <c r="AU15" s="166"/>
      <c r="AV15" s="167"/>
      <c r="AW15" s="160" t="s">
        <v>85</v>
      </c>
      <c r="AX15" s="161"/>
      <c r="AY15" s="161"/>
      <c r="AZ15" s="161"/>
      <c r="BA15" s="161"/>
      <c r="BB15" s="161"/>
      <c r="BC15" s="161"/>
      <c r="BD15" s="161"/>
      <c r="BE15" s="62"/>
      <c r="BF15" s="62"/>
      <c r="BG15" s="62"/>
      <c r="BH15" s="62"/>
      <c r="BI15" s="62"/>
      <c r="BJ15" s="62"/>
      <c r="BK15" s="62"/>
      <c r="BL15" s="63"/>
    </row>
    <row r="16" spans="1:73" s="42" customFormat="1" ht="23.25" customHeight="1" x14ac:dyDescent="0.15">
      <c r="A16" s="46"/>
      <c r="B16" s="61"/>
      <c r="Q16" s="162"/>
      <c r="R16" s="163"/>
      <c r="S16" s="163"/>
      <c r="T16" s="163"/>
      <c r="U16" s="163"/>
      <c r="V16" s="163"/>
      <c r="W16" s="163"/>
      <c r="X16" s="163"/>
      <c r="Y16" s="168" t="s">
        <v>86</v>
      </c>
      <c r="Z16" s="169"/>
      <c r="AA16" s="169"/>
      <c r="AB16" s="169"/>
      <c r="AC16" s="169"/>
      <c r="AD16" s="169"/>
      <c r="AE16" s="169"/>
      <c r="AF16" s="170"/>
      <c r="AG16" s="162"/>
      <c r="AH16" s="163"/>
      <c r="AI16" s="163"/>
      <c r="AJ16" s="163"/>
      <c r="AK16" s="163"/>
      <c r="AL16" s="163"/>
      <c r="AM16" s="163"/>
      <c r="AN16" s="163"/>
      <c r="AO16" s="168" t="s">
        <v>86</v>
      </c>
      <c r="AP16" s="169"/>
      <c r="AQ16" s="169"/>
      <c r="AR16" s="169"/>
      <c r="AS16" s="169"/>
      <c r="AT16" s="169"/>
      <c r="AU16" s="169"/>
      <c r="AV16" s="170"/>
      <c r="AW16" s="162"/>
      <c r="AX16" s="163"/>
      <c r="AY16" s="163"/>
      <c r="AZ16" s="163"/>
      <c r="BA16" s="163"/>
      <c r="BB16" s="163"/>
      <c r="BC16" s="163"/>
      <c r="BD16" s="163"/>
      <c r="BE16" s="168" t="s">
        <v>86</v>
      </c>
      <c r="BF16" s="169"/>
      <c r="BG16" s="169"/>
      <c r="BH16" s="169"/>
      <c r="BI16" s="169"/>
      <c r="BJ16" s="169"/>
      <c r="BK16" s="169"/>
      <c r="BL16" s="170"/>
    </row>
    <row r="17" spans="1:64" s="53" customFormat="1" ht="30.75" customHeight="1" x14ac:dyDescent="0.15">
      <c r="A17" s="55"/>
      <c r="B17" s="124" t="s">
        <v>87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74">
        <f>上限額・事業費算出シート!D31</f>
        <v>0</v>
      </c>
      <c r="R17" s="175"/>
      <c r="S17" s="175"/>
      <c r="T17" s="175"/>
      <c r="U17" s="175"/>
      <c r="V17" s="175"/>
      <c r="W17" s="175"/>
      <c r="X17" s="176"/>
      <c r="Y17" s="174" t="e">
        <f>上限額・事業費算出シート!D37+上限額・事業費算出シート!G37</f>
        <v>#DIV/0!</v>
      </c>
      <c r="Z17" s="175"/>
      <c r="AA17" s="175"/>
      <c r="AB17" s="175"/>
      <c r="AC17" s="175"/>
      <c r="AD17" s="175"/>
      <c r="AE17" s="175"/>
      <c r="AF17" s="176"/>
      <c r="AG17" s="177">
        <f>上限額・事業費算出シート!D31</f>
        <v>0</v>
      </c>
      <c r="AH17" s="178"/>
      <c r="AI17" s="178"/>
      <c r="AJ17" s="178"/>
      <c r="AK17" s="178"/>
      <c r="AL17" s="178"/>
      <c r="AM17" s="178"/>
      <c r="AN17" s="179"/>
      <c r="AO17" s="174" t="e">
        <f>上限額・事業費算出シート!G44</f>
        <v>#VALUE!</v>
      </c>
      <c r="AP17" s="175"/>
      <c r="AQ17" s="175"/>
      <c r="AR17" s="175"/>
      <c r="AS17" s="175"/>
      <c r="AT17" s="175"/>
      <c r="AU17" s="175"/>
      <c r="AV17" s="176"/>
      <c r="AW17" s="171">
        <f t="shared" ref="AW17:AW22" si="0">SUM(Q17,AG17)</f>
        <v>0</v>
      </c>
      <c r="AX17" s="172"/>
      <c r="AY17" s="172"/>
      <c r="AZ17" s="172"/>
      <c r="BA17" s="172"/>
      <c r="BB17" s="172"/>
      <c r="BC17" s="172"/>
      <c r="BD17" s="172"/>
      <c r="BE17" s="171" t="e">
        <f t="shared" ref="BE17:BE22" si="1">SUM(Y17,AO17)</f>
        <v>#DIV/0!</v>
      </c>
      <c r="BF17" s="172"/>
      <c r="BG17" s="172"/>
      <c r="BH17" s="172"/>
      <c r="BI17" s="172"/>
      <c r="BJ17" s="172"/>
      <c r="BK17" s="172"/>
      <c r="BL17" s="173"/>
    </row>
    <row r="18" spans="1:64" s="53" customFormat="1" ht="30.75" customHeight="1" x14ac:dyDescent="0.15">
      <c r="B18" s="124" t="s">
        <v>88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74">
        <f>上限額・事業費算出シート!D32</f>
        <v>0</v>
      </c>
      <c r="R18" s="175"/>
      <c r="S18" s="175"/>
      <c r="T18" s="175"/>
      <c r="U18" s="175"/>
      <c r="V18" s="175"/>
      <c r="W18" s="175"/>
      <c r="X18" s="176"/>
      <c r="Y18" s="174" t="e">
        <f>上限額・事業費算出シート!D38+上限額・事業費算出シート!G38</f>
        <v>#DIV/0!</v>
      </c>
      <c r="Z18" s="175"/>
      <c r="AA18" s="175"/>
      <c r="AB18" s="175"/>
      <c r="AC18" s="175"/>
      <c r="AD18" s="175"/>
      <c r="AE18" s="175"/>
      <c r="AF18" s="176"/>
      <c r="AG18" s="177">
        <f>上限額・事業費算出シート!D32</f>
        <v>0</v>
      </c>
      <c r="AH18" s="178"/>
      <c r="AI18" s="178"/>
      <c r="AJ18" s="178"/>
      <c r="AK18" s="178"/>
      <c r="AL18" s="178"/>
      <c r="AM18" s="178"/>
      <c r="AN18" s="179"/>
      <c r="AO18" s="174">
        <f>上限額・事業費算出シート!G45</f>
        <v>0</v>
      </c>
      <c r="AP18" s="175"/>
      <c r="AQ18" s="175"/>
      <c r="AR18" s="175"/>
      <c r="AS18" s="175"/>
      <c r="AT18" s="175"/>
      <c r="AU18" s="175"/>
      <c r="AV18" s="176"/>
      <c r="AW18" s="171">
        <f t="shared" si="0"/>
        <v>0</v>
      </c>
      <c r="AX18" s="172"/>
      <c r="AY18" s="172"/>
      <c r="AZ18" s="172"/>
      <c r="BA18" s="172"/>
      <c r="BB18" s="172"/>
      <c r="BC18" s="172"/>
      <c r="BD18" s="172"/>
      <c r="BE18" s="171" t="e">
        <f t="shared" si="1"/>
        <v>#DIV/0!</v>
      </c>
      <c r="BF18" s="172"/>
      <c r="BG18" s="172"/>
      <c r="BH18" s="172"/>
      <c r="BI18" s="172"/>
      <c r="BJ18" s="172"/>
      <c r="BK18" s="172"/>
      <c r="BL18" s="173"/>
    </row>
    <row r="19" spans="1:64" s="53" customFormat="1" ht="30.75" customHeight="1" x14ac:dyDescent="0.15">
      <c r="B19" s="124" t="s">
        <v>65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74">
        <f>上限額・事業費算出シート!D76</f>
        <v>0</v>
      </c>
      <c r="R19" s="175"/>
      <c r="S19" s="175"/>
      <c r="T19" s="175"/>
      <c r="U19" s="175"/>
      <c r="V19" s="175"/>
      <c r="W19" s="175"/>
      <c r="X19" s="176"/>
      <c r="Y19" s="174">
        <f>上限額・事業費算出シート!G76</f>
        <v>0</v>
      </c>
      <c r="Z19" s="175"/>
      <c r="AA19" s="175"/>
      <c r="AB19" s="175"/>
      <c r="AC19" s="175"/>
      <c r="AD19" s="175"/>
      <c r="AE19" s="175"/>
      <c r="AF19" s="176"/>
      <c r="AG19" s="180" t="s">
        <v>117</v>
      </c>
      <c r="AH19" s="181"/>
      <c r="AI19" s="181"/>
      <c r="AJ19" s="181"/>
      <c r="AK19" s="181"/>
      <c r="AL19" s="181"/>
      <c r="AM19" s="181"/>
      <c r="AN19" s="182"/>
      <c r="AO19" s="183"/>
      <c r="AP19" s="184"/>
      <c r="AQ19" s="184"/>
      <c r="AR19" s="184"/>
      <c r="AS19" s="184"/>
      <c r="AT19" s="184"/>
      <c r="AU19" s="184"/>
      <c r="AV19" s="185"/>
      <c r="AW19" s="171">
        <f t="shared" si="0"/>
        <v>0</v>
      </c>
      <c r="AX19" s="172"/>
      <c r="AY19" s="172"/>
      <c r="AZ19" s="172"/>
      <c r="BA19" s="172"/>
      <c r="BB19" s="172"/>
      <c r="BC19" s="172"/>
      <c r="BD19" s="172"/>
      <c r="BE19" s="171">
        <f t="shared" si="1"/>
        <v>0</v>
      </c>
      <c r="BF19" s="172"/>
      <c r="BG19" s="172"/>
      <c r="BH19" s="172"/>
      <c r="BI19" s="172"/>
      <c r="BJ19" s="172"/>
      <c r="BK19" s="172"/>
      <c r="BL19" s="173"/>
    </row>
    <row r="20" spans="1:64" s="53" customFormat="1" ht="30.75" customHeight="1" x14ac:dyDescent="0.15">
      <c r="B20" s="124" t="s">
        <v>89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74">
        <f>上限額・事業費算出シート!D77</f>
        <v>0</v>
      </c>
      <c r="R20" s="175"/>
      <c r="S20" s="175"/>
      <c r="T20" s="175"/>
      <c r="U20" s="175"/>
      <c r="V20" s="175"/>
      <c r="W20" s="175"/>
      <c r="X20" s="176"/>
      <c r="Y20" s="174" t="e">
        <f>上限額・事業費算出シート!G77</f>
        <v>#DIV/0!</v>
      </c>
      <c r="Z20" s="175"/>
      <c r="AA20" s="175"/>
      <c r="AB20" s="175"/>
      <c r="AC20" s="175"/>
      <c r="AD20" s="175"/>
      <c r="AE20" s="175"/>
      <c r="AF20" s="176"/>
      <c r="AG20" s="180" t="s">
        <v>117</v>
      </c>
      <c r="AH20" s="181"/>
      <c r="AI20" s="181"/>
      <c r="AJ20" s="181"/>
      <c r="AK20" s="181"/>
      <c r="AL20" s="181"/>
      <c r="AM20" s="181"/>
      <c r="AN20" s="182"/>
      <c r="AO20" s="183"/>
      <c r="AP20" s="184"/>
      <c r="AQ20" s="184"/>
      <c r="AR20" s="184"/>
      <c r="AS20" s="184"/>
      <c r="AT20" s="184"/>
      <c r="AU20" s="184"/>
      <c r="AV20" s="185"/>
      <c r="AW20" s="171">
        <f t="shared" si="0"/>
        <v>0</v>
      </c>
      <c r="AX20" s="172"/>
      <c r="AY20" s="172"/>
      <c r="AZ20" s="172"/>
      <c r="BA20" s="172"/>
      <c r="BB20" s="172"/>
      <c r="BC20" s="172"/>
      <c r="BD20" s="172"/>
      <c r="BE20" s="171" t="e">
        <f t="shared" si="1"/>
        <v>#DIV/0!</v>
      </c>
      <c r="BF20" s="172"/>
      <c r="BG20" s="172"/>
      <c r="BH20" s="172"/>
      <c r="BI20" s="172"/>
      <c r="BJ20" s="172"/>
      <c r="BK20" s="172"/>
      <c r="BL20" s="173"/>
    </row>
    <row r="21" spans="1:64" s="53" customFormat="1" ht="30.75" customHeight="1" x14ac:dyDescent="0.15">
      <c r="B21" s="124" t="s">
        <v>90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74">
        <f>上限額・事業費算出シート!D84</f>
        <v>0</v>
      </c>
      <c r="R21" s="175"/>
      <c r="S21" s="175"/>
      <c r="T21" s="175"/>
      <c r="U21" s="175"/>
      <c r="V21" s="175"/>
      <c r="W21" s="175"/>
      <c r="X21" s="176"/>
      <c r="Y21" s="174">
        <f>上限額・事業費算出シート!G84</f>
        <v>0</v>
      </c>
      <c r="Z21" s="175"/>
      <c r="AA21" s="175"/>
      <c r="AB21" s="175"/>
      <c r="AC21" s="175"/>
      <c r="AD21" s="175"/>
      <c r="AE21" s="175"/>
      <c r="AF21" s="176"/>
      <c r="AG21" s="180" t="s">
        <v>117</v>
      </c>
      <c r="AH21" s="181"/>
      <c r="AI21" s="181"/>
      <c r="AJ21" s="181"/>
      <c r="AK21" s="181"/>
      <c r="AL21" s="181"/>
      <c r="AM21" s="181"/>
      <c r="AN21" s="182"/>
      <c r="AO21" s="196" t="s">
        <v>120</v>
      </c>
      <c r="AP21" s="197"/>
      <c r="AQ21" s="197"/>
      <c r="AR21" s="197"/>
      <c r="AS21" s="197"/>
      <c r="AT21" s="197"/>
      <c r="AU21" s="197"/>
      <c r="AV21" s="198"/>
      <c r="AW21" s="171">
        <f t="shared" si="0"/>
        <v>0</v>
      </c>
      <c r="AX21" s="172"/>
      <c r="AY21" s="172"/>
      <c r="AZ21" s="172"/>
      <c r="BA21" s="172"/>
      <c r="BB21" s="172"/>
      <c r="BC21" s="172"/>
      <c r="BD21" s="172"/>
      <c r="BE21" s="171">
        <f>SUM(Y21,AO21)</f>
        <v>0</v>
      </c>
      <c r="BF21" s="172"/>
      <c r="BG21" s="172"/>
      <c r="BH21" s="172"/>
      <c r="BI21" s="172"/>
      <c r="BJ21" s="172"/>
      <c r="BK21" s="172"/>
      <c r="BL21" s="173"/>
    </row>
    <row r="22" spans="1:64" s="53" customFormat="1" ht="30.75" customHeight="1" x14ac:dyDescent="0.15">
      <c r="B22" s="124" t="s">
        <v>91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74">
        <f>SUM(Q17:X21)</f>
        <v>0</v>
      </c>
      <c r="R22" s="175"/>
      <c r="S22" s="175"/>
      <c r="T22" s="175"/>
      <c r="U22" s="175"/>
      <c r="V22" s="175"/>
      <c r="W22" s="175"/>
      <c r="X22" s="176"/>
      <c r="Y22" s="174" t="e">
        <f>SUM(Y17:AF21)</f>
        <v>#DIV/0!</v>
      </c>
      <c r="Z22" s="175"/>
      <c r="AA22" s="175"/>
      <c r="AB22" s="175"/>
      <c r="AC22" s="175"/>
      <c r="AD22" s="175"/>
      <c r="AE22" s="175"/>
      <c r="AF22" s="176"/>
      <c r="AG22" s="177">
        <f>SUM(AG17:AN21)</f>
        <v>0</v>
      </c>
      <c r="AH22" s="178"/>
      <c r="AI22" s="178"/>
      <c r="AJ22" s="178"/>
      <c r="AK22" s="178"/>
      <c r="AL22" s="178"/>
      <c r="AM22" s="178"/>
      <c r="AN22" s="179"/>
      <c r="AO22" s="174" t="e">
        <f>SUM(AO17:AV21)</f>
        <v>#VALUE!</v>
      </c>
      <c r="AP22" s="175"/>
      <c r="AQ22" s="175"/>
      <c r="AR22" s="175"/>
      <c r="AS22" s="175"/>
      <c r="AT22" s="175"/>
      <c r="AU22" s="175"/>
      <c r="AV22" s="176"/>
      <c r="AW22" s="171">
        <f t="shared" si="0"/>
        <v>0</v>
      </c>
      <c r="AX22" s="172"/>
      <c r="AY22" s="172"/>
      <c r="AZ22" s="172"/>
      <c r="BA22" s="172"/>
      <c r="BB22" s="172"/>
      <c r="BC22" s="172"/>
      <c r="BD22" s="172"/>
      <c r="BE22" s="174" t="e">
        <f t="shared" si="1"/>
        <v>#DIV/0!</v>
      </c>
      <c r="BF22" s="175"/>
      <c r="BG22" s="175"/>
      <c r="BH22" s="175"/>
      <c r="BI22" s="175"/>
      <c r="BJ22" s="175"/>
      <c r="BK22" s="175"/>
      <c r="BL22" s="176"/>
    </row>
    <row r="23" spans="1:64" s="53" customFormat="1" ht="23.25" customHeight="1" x14ac:dyDescent="0.15">
      <c r="AN23" s="195" t="s">
        <v>92</v>
      </c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</row>
    <row r="24" spans="1:64" s="53" customFormat="1" ht="30" customHeight="1" x14ac:dyDescent="0.15"/>
    <row r="25" spans="1:64" s="53" customFormat="1" ht="14.25" x14ac:dyDescent="0.15">
      <c r="A25" s="44"/>
    </row>
    <row r="26" spans="1:64" s="53" customFormat="1" ht="33.75" customHeight="1" x14ac:dyDescent="0.15">
      <c r="A26" s="41" t="s">
        <v>93</v>
      </c>
      <c r="AA26" s="165"/>
      <c r="AB26" s="165"/>
      <c r="AC26" s="165"/>
      <c r="AD26" s="165"/>
      <c r="AE26" s="165"/>
      <c r="AF26" s="165"/>
      <c r="AG26" s="165"/>
      <c r="AH26" s="48"/>
      <c r="AI26" s="48"/>
      <c r="AJ26" s="48"/>
      <c r="AK26" s="48"/>
    </row>
    <row r="27" spans="1:64" s="42" customFormat="1" ht="18.75" customHeight="1" x14ac:dyDescent="0.15"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</row>
    <row r="28" spans="1:64" s="53" customFormat="1" ht="28.5" customHeight="1" x14ac:dyDescent="0.15">
      <c r="B28" s="42" t="s">
        <v>94</v>
      </c>
      <c r="BL28" s="58" t="s">
        <v>83</v>
      </c>
    </row>
    <row r="29" spans="1:64" s="42" customFormat="1" ht="12" customHeight="1" x14ac:dyDescent="0.15">
      <c r="A29" s="46"/>
      <c r="B29" s="186" t="s">
        <v>95</v>
      </c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 t="s">
        <v>96</v>
      </c>
      <c r="S29" s="186"/>
      <c r="T29" s="186"/>
      <c r="U29" s="186"/>
      <c r="V29" s="186"/>
      <c r="W29" s="186"/>
      <c r="X29" s="186"/>
      <c r="Y29" s="186"/>
      <c r="Z29" s="187" t="s">
        <v>85</v>
      </c>
      <c r="AA29" s="188"/>
      <c r="AB29" s="188"/>
      <c r="AC29" s="188"/>
      <c r="AD29" s="188"/>
      <c r="AE29" s="188"/>
      <c r="AF29" s="188"/>
      <c r="AG29" s="188"/>
      <c r="AH29" s="64"/>
      <c r="AI29" s="64"/>
      <c r="AJ29" s="64"/>
      <c r="AK29" s="64"/>
      <c r="AL29" s="64"/>
      <c r="AM29" s="64"/>
      <c r="AN29" s="64"/>
      <c r="AO29" s="65"/>
      <c r="AP29" s="186" t="s">
        <v>97</v>
      </c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</row>
    <row r="30" spans="1:64" s="42" customFormat="1" ht="24.75" customHeight="1" x14ac:dyDescent="0.15">
      <c r="A30" s="46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9"/>
      <c r="AA30" s="190"/>
      <c r="AB30" s="190"/>
      <c r="AC30" s="190"/>
      <c r="AD30" s="190"/>
      <c r="AE30" s="190"/>
      <c r="AF30" s="190"/>
      <c r="AG30" s="190"/>
      <c r="AH30" s="191" t="s">
        <v>86</v>
      </c>
      <c r="AI30" s="192"/>
      <c r="AJ30" s="192"/>
      <c r="AK30" s="192"/>
      <c r="AL30" s="192"/>
      <c r="AM30" s="192"/>
      <c r="AN30" s="192"/>
      <c r="AO30" s="193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</row>
    <row r="31" spans="1:64" s="53" customFormat="1" ht="42.75" customHeight="1" x14ac:dyDescent="0.15">
      <c r="A31" s="55"/>
      <c r="B31" s="159" t="s">
        <v>87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99" t="s">
        <v>98</v>
      </c>
      <c r="S31" s="200"/>
      <c r="T31" s="200"/>
      <c r="U31" s="200"/>
      <c r="V31" s="200"/>
      <c r="W31" s="200"/>
      <c r="X31" s="200"/>
      <c r="Y31" s="201"/>
      <c r="Z31" s="202">
        <f>上限額・事業費算出シート!D31</f>
        <v>0</v>
      </c>
      <c r="AA31" s="203"/>
      <c r="AB31" s="203"/>
      <c r="AC31" s="203"/>
      <c r="AD31" s="203"/>
      <c r="AE31" s="203"/>
      <c r="AF31" s="203"/>
      <c r="AG31" s="204"/>
      <c r="AH31" s="205" t="e">
        <f>上限額・事業費算出シート!D37+上限額・事業費算出シート!G37</f>
        <v>#DIV/0!</v>
      </c>
      <c r="AI31" s="206"/>
      <c r="AJ31" s="206"/>
      <c r="AK31" s="206"/>
      <c r="AL31" s="206"/>
      <c r="AM31" s="206"/>
      <c r="AN31" s="206"/>
      <c r="AO31" s="207"/>
      <c r="AP31" s="208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10"/>
    </row>
    <row r="32" spans="1:64" s="53" customFormat="1" ht="42.75" customHeight="1" x14ac:dyDescent="0.15">
      <c r="B32" s="159" t="s">
        <v>88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99" t="s">
        <v>98</v>
      </c>
      <c r="S32" s="200"/>
      <c r="T32" s="200"/>
      <c r="U32" s="200"/>
      <c r="V32" s="200"/>
      <c r="W32" s="200"/>
      <c r="X32" s="200"/>
      <c r="Y32" s="201"/>
      <c r="Z32" s="202">
        <f>上限額・事業費算出シート!D32</f>
        <v>0</v>
      </c>
      <c r="AA32" s="203"/>
      <c r="AB32" s="203"/>
      <c r="AC32" s="203"/>
      <c r="AD32" s="203"/>
      <c r="AE32" s="203"/>
      <c r="AF32" s="203"/>
      <c r="AG32" s="204"/>
      <c r="AH32" s="205" t="e">
        <f>上限額・事業費算出シート!D38+上限額・事業費算出シート!G38</f>
        <v>#DIV/0!</v>
      </c>
      <c r="AI32" s="206"/>
      <c r="AJ32" s="206"/>
      <c r="AK32" s="206"/>
      <c r="AL32" s="206"/>
      <c r="AM32" s="206"/>
      <c r="AN32" s="206"/>
      <c r="AO32" s="207"/>
      <c r="AP32" s="208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10"/>
    </row>
    <row r="33" spans="2:64" s="53" customFormat="1" ht="42.75" customHeight="1" x14ac:dyDescent="0.15">
      <c r="B33" s="215" t="s">
        <v>65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99" t="s">
        <v>99</v>
      </c>
      <c r="S33" s="200"/>
      <c r="T33" s="200"/>
      <c r="U33" s="200"/>
      <c r="V33" s="200"/>
      <c r="W33" s="200"/>
      <c r="X33" s="200"/>
      <c r="Y33" s="201"/>
      <c r="Z33" s="202">
        <f>SUM(Z34:AG37)</f>
        <v>0</v>
      </c>
      <c r="AA33" s="203"/>
      <c r="AB33" s="203"/>
      <c r="AC33" s="203"/>
      <c r="AD33" s="203"/>
      <c r="AE33" s="203"/>
      <c r="AF33" s="203"/>
      <c r="AG33" s="204"/>
      <c r="AH33" s="202">
        <f>上限額・事業費算出シート!G76</f>
        <v>0</v>
      </c>
      <c r="AI33" s="203"/>
      <c r="AJ33" s="203"/>
      <c r="AK33" s="203"/>
      <c r="AL33" s="203"/>
      <c r="AM33" s="203"/>
      <c r="AN33" s="203"/>
      <c r="AO33" s="204"/>
      <c r="AP33" s="208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10"/>
    </row>
    <row r="34" spans="2:64" s="53" customFormat="1" ht="42.75" customHeight="1" x14ac:dyDescent="0.15">
      <c r="B34" s="216"/>
      <c r="C34" s="159" t="s">
        <v>100</v>
      </c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99" t="s">
        <v>101</v>
      </c>
      <c r="S34" s="200"/>
      <c r="T34" s="200"/>
      <c r="U34" s="200"/>
      <c r="V34" s="200"/>
      <c r="W34" s="200"/>
      <c r="X34" s="200"/>
      <c r="Y34" s="201"/>
      <c r="Z34" s="202">
        <f>上限額・事業費算出シート!D58</f>
        <v>0</v>
      </c>
      <c r="AA34" s="203"/>
      <c r="AB34" s="203"/>
      <c r="AC34" s="203"/>
      <c r="AD34" s="203"/>
      <c r="AE34" s="203"/>
      <c r="AF34" s="203"/>
      <c r="AG34" s="204"/>
      <c r="AH34" s="205">
        <f>IF(上限額・事業費算出シート!G58&gt;AH33,AH33,上限額・事業費算出シート!G58)</f>
        <v>0</v>
      </c>
      <c r="AI34" s="206"/>
      <c r="AJ34" s="206"/>
      <c r="AK34" s="206"/>
      <c r="AL34" s="206"/>
      <c r="AM34" s="206"/>
      <c r="AN34" s="206"/>
      <c r="AO34" s="207"/>
      <c r="AP34" s="211" t="s">
        <v>102</v>
      </c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3"/>
    </row>
    <row r="35" spans="2:64" s="53" customFormat="1" ht="42.75" customHeight="1" x14ac:dyDescent="0.15">
      <c r="B35" s="159"/>
      <c r="C35" s="214" t="s">
        <v>103</v>
      </c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199" t="s">
        <v>104</v>
      </c>
      <c r="S35" s="200"/>
      <c r="T35" s="200"/>
      <c r="U35" s="200"/>
      <c r="V35" s="200"/>
      <c r="W35" s="200"/>
      <c r="X35" s="200"/>
      <c r="Y35" s="201"/>
      <c r="Z35" s="202">
        <f>上限額・事業費算出シート!D59</f>
        <v>0</v>
      </c>
      <c r="AA35" s="203"/>
      <c r="AB35" s="203"/>
      <c r="AC35" s="203"/>
      <c r="AD35" s="203"/>
      <c r="AE35" s="203"/>
      <c r="AF35" s="203"/>
      <c r="AG35" s="204"/>
      <c r="AH35" s="205">
        <f>IF(SUM(上限額・事業費算出シート!G59,SUM(AH34:AH34))&gt;AH33,AH33-SUM(AH34:AH34),上限額・事業費算出シート!G59)</f>
        <v>0</v>
      </c>
      <c r="AI35" s="206"/>
      <c r="AJ35" s="206"/>
      <c r="AK35" s="206"/>
      <c r="AL35" s="206"/>
      <c r="AM35" s="206"/>
      <c r="AN35" s="206"/>
      <c r="AO35" s="207"/>
      <c r="AP35" s="211" t="s">
        <v>105</v>
      </c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3"/>
    </row>
    <row r="36" spans="2:64" s="53" customFormat="1" ht="42.75" customHeight="1" x14ac:dyDescent="0.15">
      <c r="B36" s="159"/>
      <c r="C36" s="159" t="s">
        <v>106</v>
      </c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99" t="s">
        <v>107</v>
      </c>
      <c r="S36" s="200"/>
      <c r="T36" s="200"/>
      <c r="U36" s="200"/>
      <c r="V36" s="200"/>
      <c r="W36" s="200"/>
      <c r="X36" s="200"/>
      <c r="Y36" s="201"/>
      <c r="Z36" s="202">
        <f>上限額・事業費算出シート!D63</f>
        <v>0</v>
      </c>
      <c r="AA36" s="203"/>
      <c r="AB36" s="203"/>
      <c r="AC36" s="203"/>
      <c r="AD36" s="203"/>
      <c r="AE36" s="203"/>
      <c r="AF36" s="203"/>
      <c r="AG36" s="204"/>
      <c r="AH36" s="205">
        <f>IF(SUM(上限額・事業費算出シート!G63,SUM(AH34:AH35))&gt;AH33,AH33-SUM(AH34:AH35),上限額・事業費算出シート!G63)</f>
        <v>0</v>
      </c>
      <c r="AI36" s="206"/>
      <c r="AJ36" s="206"/>
      <c r="AK36" s="206"/>
      <c r="AL36" s="206"/>
      <c r="AM36" s="206"/>
      <c r="AN36" s="206"/>
      <c r="AO36" s="207"/>
      <c r="AP36" s="211" t="s">
        <v>108</v>
      </c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3"/>
    </row>
    <row r="37" spans="2:64" s="53" customFormat="1" ht="42.75" customHeight="1" x14ac:dyDescent="0.15">
      <c r="B37" s="159"/>
      <c r="C37" s="159" t="s">
        <v>109</v>
      </c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99" t="s">
        <v>110</v>
      </c>
      <c r="S37" s="200"/>
      <c r="T37" s="200"/>
      <c r="U37" s="200"/>
      <c r="V37" s="200"/>
      <c r="W37" s="200"/>
      <c r="X37" s="200"/>
      <c r="Y37" s="201"/>
      <c r="Z37" s="202">
        <f>上限額・事業費算出シート!D64</f>
        <v>0</v>
      </c>
      <c r="AA37" s="203"/>
      <c r="AB37" s="203"/>
      <c r="AC37" s="203"/>
      <c r="AD37" s="203"/>
      <c r="AE37" s="203"/>
      <c r="AF37" s="203"/>
      <c r="AG37" s="204"/>
      <c r="AH37" s="205">
        <f>IF(SUM(上限額・事業費算出シート!G64,SUM(AH34:AH36))&gt;AH33,AH33-SUM(AH34:AH36),上限額・事業費算出シート!G64)</f>
        <v>0</v>
      </c>
      <c r="AI37" s="206"/>
      <c r="AJ37" s="206"/>
      <c r="AK37" s="206"/>
      <c r="AL37" s="206"/>
      <c r="AM37" s="206"/>
      <c r="AN37" s="206"/>
      <c r="AO37" s="207"/>
      <c r="AP37" s="208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10"/>
    </row>
    <row r="38" spans="2:64" s="53" customFormat="1" ht="42.75" customHeight="1" x14ac:dyDescent="0.15">
      <c r="B38" s="159" t="s">
        <v>89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99" t="s">
        <v>99</v>
      </c>
      <c r="S38" s="200"/>
      <c r="T38" s="200"/>
      <c r="U38" s="200"/>
      <c r="V38" s="200"/>
      <c r="W38" s="200"/>
      <c r="X38" s="200"/>
      <c r="Y38" s="201"/>
      <c r="Z38" s="202">
        <f>上限額・事業費算出シート!D65</f>
        <v>0</v>
      </c>
      <c r="AA38" s="203"/>
      <c r="AB38" s="203"/>
      <c r="AC38" s="203"/>
      <c r="AD38" s="203"/>
      <c r="AE38" s="203"/>
      <c r="AF38" s="203"/>
      <c r="AG38" s="204"/>
      <c r="AH38" s="205" t="e">
        <f>上限額・事業費算出シート!G77</f>
        <v>#DIV/0!</v>
      </c>
      <c r="AI38" s="206"/>
      <c r="AJ38" s="206"/>
      <c r="AK38" s="206"/>
      <c r="AL38" s="206"/>
      <c r="AM38" s="206"/>
      <c r="AN38" s="206"/>
      <c r="AO38" s="207"/>
      <c r="AP38" s="208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10"/>
    </row>
    <row r="39" spans="2:64" s="53" customFormat="1" ht="42.75" customHeight="1" thickBot="1" x14ac:dyDescent="0.2">
      <c r="B39" s="215" t="s">
        <v>90</v>
      </c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29" t="s">
        <v>112</v>
      </c>
      <c r="S39" s="230"/>
      <c r="T39" s="230"/>
      <c r="U39" s="230"/>
      <c r="V39" s="230"/>
      <c r="W39" s="230"/>
      <c r="X39" s="230"/>
      <c r="Y39" s="231"/>
      <c r="Z39" s="205">
        <f>上限額・事業費算出シート!D81</f>
        <v>0</v>
      </c>
      <c r="AA39" s="206"/>
      <c r="AB39" s="206"/>
      <c r="AC39" s="206"/>
      <c r="AD39" s="206"/>
      <c r="AE39" s="206"/>
      <c r="AF39" s="206"/>
      <c r="AG39" s="207"/>
      <c r="AH39" s="205">
        <f>上限額・事業費算出シート!G81</f>
        <v>0</v>
      </c>
      <c r="AI39" s="206"/>
      <c r="AJ39" s="206"/>
      <c r="AK39" s="206"/>
      <c r="AL39" s="206"/>
      <c r="AM39" s="206"/>
      <c r="AN39" s="206"/>
      <c r="AO39" s="207"/>
      <c r="AP39" s="208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10"/>
    </row>
    <row r="40" spans="2:64" s="53" customFormat="1" ht="45.75" customHeight="1" thickBot="1" x14ac:dyDescent="0.2">
      <c r="B40" s="217" t="s">
        <v>91</v>
      </c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9"/>
      <c r="R40" s="220"/>
      <c r="S40" s="221"/>
      <c r="T40" s="221"/>
      <c r="U40" s="221"/>
      <c r="V40" s="221"/>
      <c r="W40" s="221"/>
      <c r="X40" s="221"/>
      <c r="Y40" s="222"/>
      <c r="Z40" s="223">
        <f>SUM(Z31:AG33,Z38,Z39)</f>
        <v>0</v>
      </c>
      <c r="AA40" s="224"/>
      <c r="AB40" s="224"/>
      <c r="AC40" s="224"/>
      <c r="AD40" s="224"/>
      <c r="AE40" s="224"/>
      <c r="AF40" s="224"/>
      <c r="AG40" s="225"/>
      <c r="AH40" s="223" t="e">
        <f>SUM(AH31:AO33,AH38,AH39)</f>
        <v>#DIV/0!</v>
      </c>
      <c r="AI40" s="224"/>
      <c r="AJ40" s="224"/>
      <c r="AK40" s="224"/>
      <c r="AL40" s="224"/>
      <c r="AM40" s="224"/>
      <c r="AN40" s="224"/>
      <c r="AO40" s="225"/>
      <c r="AP40" s="226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8"/>
    </row>
    <row r="41" spans="2:64" s="53" customFormat="1" ht="20.25" customHeight="1" x14ac:dyDescent="0.15">
      <c r="AH41" s="194" t="s">
        <v>113</v>
      </c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</row>
    <row r="42" spans="2:64" s="53" customFormat="1" ht="23.25" customHeight="1" x14ac:dyDescent="0.15"/>
    <row r="43" spans="2:64" s="53" customFormat="1" ht="23.25" customHeight="1" x14ac:dyDescent="0.15"/>
    <row r="44" spans="2:64" s="53" customFormat="1" ht="23.25" customHeight="1" x14ac:dyDescent="0.15"/>
    <row r="45" spans="2:64" s="53" customFormat="1" ht="23.25" customHeight="1" x14ac:dyDescent="0.15"/>
    <row r="46" spans="2:64" s="53" customFormat="1" ht="13.5" customHeight="1" x14ac:dyDescent="0.15"/>
    <row r="47" spans="2:64" s="53" customFormat="1" ht="13.5" customHeight="1" x14ac:dyDescent="0.15"/>
    <row r="48" spans="2:64" s="53" customFormat="1" ht="13.5" customHeight="1" x14ac:dyDescent="0.15"/>
    <row r="49" s="53" customFormat="1" ht="13.5" customHeight="1" x14ac:dyDescent="0.15"/>
    <row r="50" s="53" customFormat="1" ht="13.5" customHeight="1" x14ac:dyDescent="0.15"/>
    <row r="51" s="53" customFormat="1" ht="13.5" customHeight="1" x14ac:dyDescent="0.15"/>
    <row r="52" s="53" customFormat="1" x14ac:dyDescent="0.15"/>
    <row r="53" s="53" customFormat="1" x14ac:dyDescent="0.15"/>
    <row r="54" s="53" customFormat="1" x14ac:dyDescent="0.15"/>
    <row r="55" s="53" customFormat="1" x14ac:dyDescent="0.15"/>
    <row r="56" s="53" customFormat="1" x14ac:dyDescent="0.15"/>
    <row r="57" s="53" customFormat="1" x14ac:dyDescent="0.15"/>
    <row r="58" s="53" customFormat="1" x14ac:dyDescent="0.15"/>
    <row r="59" s="53" customFormat="1" x14ac:dyDescent="0.15"/>
    <row r="60" s="53" customFormat="1" x14ac:dyDescent="0.15"/>
    <row r="61" s="53" customFormat="1" x14ac:dyDescent="0.15"/>
    <row r="62" s="53" customFormat="1" x14ac:dyDescent="0.15"/>
    <row r="63" s="53" customFormat="1" x14ac:dyDescent="0.15"/>
    <row r="64" s="53" customFormat="1" x14ac:dyDescent="0.15"/>
    <row r="65" s="53" customFormat="1" x14ac:dyDescent="0.15"/>
  </sheetData>
  <sheetProtection sheet="1" objects="1" scenarios="1"/>
  <mergeCells count="151">
    <mergeCell ref="AP37:BL37"/>
    <mergeCell ref="B40:Q40"/>
    <mergeCell ref="R40:Y40"/>
    <mergeCell ref="Z40:AG40"/>
    <mergeCell ref="AH40:AO40"/>
    <mergeCell ref="AP40:BL40"/>
    <mergeCell ref="B38:Q38"/>
    <mergeCell ref="R38:Y38"/>
    <mergeCell ref="Z38:AG38"/>
    <mergeCell ref="AH38:AO38"/>
    <mergeCell ref="AP38:BL38"/>
    <mergeCell ref="B39:Q39"/>
    <mergeCell ref="R39:Y39"/>
    <mergeCell ref="Z39:AG39"/>
    <mergeCell ref="AH39:AO39"/>
    <mergeCell ref="AP39:BL39"/>
    <mergeCell ref="C35:Q35"/>
    <mergeCell ref="R35:Y35"/>
    <mergeCell ref="Z35:AG35"/>
    <mergeCell ref="AH35:AO35"/>
    <mergeCell ref="AP35:BL35"/>
    <mergeCell ref="B33:Q33"/>
    <mergeCell ref="R33:Y33"/>
    <mergeCell ref="Z33:AG33"/>
    <mergeCell ref="AH33:AO33"/>
    <mergeCell ref="AP33:BL33"/>
    <mergeCell ref="B34:B37"/>
    <mergeCell ref="C34:Q34"/>
    <mergeCell ref="R34:Y34"/>
    <mergeCell ref="Z34:AG34"/>
    <mergeCell ref="AH34:AO34"/>
    <mergeCell ref="C36:Q36"/>
    <mergeCell ref="R36:Y36"/>
    <mergeCell ref="Z36:AG36"/>
    <mergeCell ref="AH36:AO36"/>
    <mergeCell ref="AP36:BL36"/>
    <mergeCell ref="C37:Q37"/>
    <mergeCell ref="R37:Y37"/>
    <mergeCell ref="Z37:AG37"/>
    <mergeCell ref="AH37:AO37"/>
    <mergeCell ref="Z31:AG31"/>
    <mergeCell ref="AH31:AO31"/>
    <mergeCell ref="AP31:BL31"/>
    <mergeCell ref="B32:Q32"/>
    <mergeCell ref="R32:Y32"/>
    <mergeCell ref="Z32:AG32"/>
    <mergeCell ref="AH32:AO32"/>
    <mergeCell ref="AP32:BL32"/>
    <mergeCell ref="AP34:BL34"/>
    <mergeCell ref="B29:Q30"/>
    <mergeCell ref="R29:Y30"/>
    <mergeCell ref="Z29:AG30"/>
    <mergeCell ref="AP29:BL30"/>
    <mergeCell ref="AH30:AO30"/>
    <mergeCell ref="AH41:BL41"/>
    <mergeCell ref="AA26:AG26"/>
    <mergeCell ref="AN23:BL23"/>
    <mergeCell ref="BE21:BL21"/>
    <mergeCell ref="B22:P22"/>
    <mergeCell ref="Q22:X22"/>
    <mergeCell ref="Y22:AF22"/>
    <mergeCell ref="AG22:AN22"/>
    <mergeCell ref="AO22:AV22"/>
    <mergeCell ref="AW22:BD22"/>
    <mergeCell ref="BE22:BL22"/>
    <mergeCell ref="B21:P21"/>
    <mergeCell ref="Q21:X21"/>
    <mergeCell ref="Y21:AF21"/>
    <mergeCell ref="AG21:AN21"/>
    <mergeCell ref="AO21:AV21"/>
    <mergeCell ref="AW21:BD21"/>
    <mergeCell ref="B31:Q31"/>
    <mergeCell ref="R31:Y31"/>
    <mergeCell ref="BE19:BL19"/>
    <mergeCell ref="B20:P20"/>
    <mergeCell ref="Q20:X20"/>
    <mergeCell ref="Y20:AF20"/>
    <mergeCell ref="AG20:AN20"/>
    <mergeCell ref="AO20:AV20"/>
    <mergeCell ref="AW20:BD20"/>
    <mergeCell ref="BE20:BL20"/>
    <mergeCell ref="B19:P19"/>
    <mergeCell ref="Q19:X19"/>
    <mergeCell ref="Y19:AF19"/>
    <mergeCell ref="AG19:AN19"/>
    <mergeCell ref="AO19:AV19"/>
    <mergeCell ref="AW19:BD19"/>
    <mergeCell ref="BE17:BL17"/>
    <mergeCell ref="B18:P18"/>
    <mergeCell ref="Q18:X18"/>
    <mergeCell ref="Y18:AF18"/>
    <mergeCell ref="AG18:AN18"/>
    <mergeCell ref="AO18:AV18"/>
    <mergeCell ref="AW18:BD18"/>
    <mergeCell ref="BE18:BL18"/>
    <mergeCell ref="B17:P17"/>
    <mergeCell ref="Q17:X17"/>
    <mergeCell ref="Y17:AF17"/>
    <mergeCell ref="AG17:AN17"/>
    <mergeCell ref="AO17:AV17"/>
    <mergeCell ref="AW17:BD17"/>
    <mergeCell ref="T8:U8"/>
    <mergeCell ref="V8:AG8"/>
    <mergeCell ref="AH8:AN8"/>
    <mergeCell ref="AO8:AP8"/>
    <mergeCell ref="Q14:AF14"/>
    <mergeCell ref="AG14:AV14"/>
    <mergeCell ref="AW14:BL14"/>
    <mergeCell ref="Q15:X16"/>
    <mergeCell ref="AG15:AN16"/>
    <mergeCell ref="AO15:AV15"/>
    <mergeCell ref="AW15:BD16"/>
    <mergeCell ref="Y16:AF16"/>
    <mergeCell ref="AO16:AV16"/>
    <mergeCell ref="BE16:BL16"/>
    <mergeCell ref="B7:L7"/>
    <mergeCell ref="M7:S7"/>
    <mergeCell ref="V7:AG7"/>
    <mergeCell ref="AH7:AN7"/>
    <mergeCell ref="AQ7:BC7"/>
    <mergeCell ref="BD7:BJ7"/>
    <mergeCell ref="BK7:BL7"/>
    <mergeCell ref="B10:AG10"/>
    <mergeCell ref="AH10:AN10"/>
    <mergeCell ref="AO10:AP10"/>
    <mergeCell ref="AQ10:BC10"/>
    <mergeCell ref="BD10:BJ10"/>
    <mergeCell ref="BK10:BL10"/>
    <mergeCell ref="AQ8:BC8"/>
    <mergeCell ref="BD8:BJ8"/>
    <mergeCell ref="BK8:BL8"/>
    <mergeCell ref="B9:AG9"/>
    <mergeCell ref="AH9:AN9"/>
    <mergeCell ref="AO9:AP9"/>
    <mergeCell ref="AQ9:BC9"/>
    <mergeCell ref="BD9:BJ9"/>
    <mergeCell ref="BK9:BL9"/>
    <mergeCell ref="B8:L8"/>
    <mergeCell ref="M8:S8"/>
    <mergeCell ref="B4:AP4"/>
    <mergeCell ref="AQ4:BL4"/>
    <mergeCell ref="B5:U5"/>
    <mergeCell ref="V5:AP5"/>
    <mergeCell ref="AQ5:BL5"/>
    <mergeCell ref="B6:L6"/>
    <mergeCell ref="M6:S6"/>
    <mergeCell ref="V6:AG6"/>
    <mergeCell ref="AH6:AN6"/>
    <mergeCell ref="AQ6:BC6"/>
    <mergeCell ref="BD6:BJ6"/>
    <mergeCell ref="BK6:BL6"/>
  </mergeCells>
  <phoneticPr fontId="1"/>
  <dataValidations count="1">
    <dataValidation type="list" allowBlank="1" showInputMessage="1" showErrorMessage="1" sqref="AJ27:AP27 N1:BB1 N24:BB24 N12:P22 Q12:BB16" xr:uid="{1EAC68F3-2BDA-46FC-9033-B4CFD1A44C00}">
      <formula1>"○"</formula1>
    </dataValidation>
  </dataValidation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上限額・事業費算出シート</vt:lpstr>
      <vt:lpstr>様式反映シート</vt:lpstr>
      <vt:lpstr>上限額・事業費算出シート!Print_Area</vt:lpstr>
      <vt:lpstr>様式反映シート!Print_Area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大森　敏正</dc:creator>
  <cp:lastModifiedBy>大森　敏正</cp:lastModifiedBy>
  <cp:lastPrinted>2020-05-11T05:13:53Z</cp:lastPrinted>
  <dcterms:created xsi:type="dcterms:W3CDTF">2020-04-28T00:20:25Z</dcterms:created>
  <dcterms:modified xsi:type="dcterms:W3CDTF">2020-06-08T10:57:47Z</dcterms:modified>
</cp:coreProperties>
</file>